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bookViews>
    <workbookView xWindow="0" yWindow="600" windowWidth="20730" windowHeight="11760"/>
  </bookViews>
  <sheets>
    <sheet name="List of tables" sheetId="80" r:id="rId1"/>
    <sheet name="Table 1" sheetId="83" r:id="rId2"/>
    <sheet name="Table 2" sheetId="55" r:id="rId3"/>
    <sheet name="Table 3" sheetId="2" r:id="rId4"/>
    <sheet name="Table 4" sheetId="3" r:id="rId5"/>
    <sheet name="Table 5" sheetId="79" r:id="rId6"/>
    <sheet name="Table 6" sheetId="4" r:id="rId7"/>
    <sheet name="Table 7" sheetId="5" r:id="rId8"/>
    <sheet name="Table 8" sheetId="6" r:id="rId9"/>
    <sheet name="TabLe 9" sheetId="7" r:id="rId10"/>
    <sheet name="Table 10" sheetId="8" r:id="rId11"/>
    <sheet name="Table 11" sheetId="9" r:id="rId12"/>
    <sheet name="Table 12" sheetId="10" r:id="rId13"/>
    <sheet name="Table 13" sheetId="11" r:id="rId14"/>
    <sheet name="Table 14" sheetId="12" r:id="rId15"/>
    <sheet name="Table 15" sheetId="13" r:id="rId16"/>
    <sheet name="Table 16" sheetId="14" r:id="rId17"/>
    <sheet name="Table 17" sheetId="54" r:id="rId18"/>
    <sheet name="Table 18" sheetId="15" r:id="rId19"/>
    <sheet name="Table 19" sheetId="16" r:id="rId20"/>
    <sheet name="Table 20" sheetId="17" r:id="rId21"/>
    <sheet name="Table 21" sheetId="18" r:id="rId22"/>
    <sheet name="Table 22" sheetId="22" r:id="rId23"/>
    <sheet name="Table 23" sheetId="67" r:id="rId24"/>
    <sheet name="Table 24" sheetId="68" r:id="rId25"/>
    <sheet name="Table 25" sheetId="23" r:id="rId26"/>
    <sheet name="Table 26" sheetId="69" r:id="rId27"/>
    <sheet name="Table 27" sheetId="27" r:id="rId28"/>
    <sheet name="Table 28" sheetId="28" r:id="rId29"/>
    <sheet name="Tabela 29" sheetId="29" r:id="rId30"/>
    <sheet name="Table 30" sheetId="30" r:id="rId31"/>
    <sheet name="Table 31" sheetId="31" r:id="rId32"/>
    <sheet name="Table 32" sheetId="32" r:id="rId33"/>
    <sheet name="Table 33" sheetId="33" r:id="rId34"/>
    <sheet name="Table 34" sheetId="34" r:id="rId35"/>
    <sheet name="Table 35" sheetId="35" r:id="rId36"/>
    <sheet name="Table 36" sheetId="92" r:id="rId37"/>
    <sheet name="Table 37" sheetId="57" r:id="rId38"/>
    <sheet name="Table 38" sheetId="36" r:id="rId39"/>
    <sheet name="Table 39" sheetId="37" r:id="rId40"/>
    <sheet name="Table 40" sheetId="38" r:id="rId41"/>
    <sheet name="Table 41" sheetId="39" r:id="rId42"/>
    <sheet name="Table 42" sheetId="40" r:id="rId43"/>
    <sheet name="Table 43" sheetId="41" r:id="rId44"/>
    <sheet name="Table 44" sheetId="81" r:id="rId45"/>
    <sheet name="Table 45" sheetId="82" r:id="rId46"/>
    <sheet name="Table 46" sheetId="58" r:id="rId47"/>
    <sheet name="Table 47" sheetId="43" r:id="rId48"/>
    <sheet name="Table 48" sheetId="44" r:id="rId49"/>
    <sheet name="Table 49" sheetId="45" r:id="rId50"/>
    <sheet name="Table 50" sheetId="46" r:id="rId51"/>
    <sheet name="Table 51" sheetId="49" r:id="rId52"/>
    <sheet name="Table 52" sheetId="50" r:id="rId53"/>
    <sheet name="Table 53" sheetId="51" r:id="rId54"/>
    <sheet name="Table 54" sheetId="20" r:id="rId55"/>
    <sheet name="Table 55" sheetId="84" r:id="rId56"/>
    <sheet name="Table 56" sheetId="85" r:id="rId57"/>
    <sheet name="Table 57" sheetId="86" r:id="rId58"/>
    <sheet name="Table 58" sheetId="87" r:id="rId59"/>
    <sheet name="Table 59" sheetId="88" r:id="rId60"/>
    <sheet name="Table 60" sheetId="89" r:id="rId61"/>
    <sheet name="Table 61" sheetId="90" r:id="rId62"/>
    <sheet name="Table 62" sheetId="91" r:id="rId63"/>
  </sheets>
  <definedNames>
    <definedName name="_ftn1" localSheetId="12">'Table 12'!$B$17</definedName>
    <definedName name="_ftn2" localSheetId="33">'Table 33'!#REF!</definedName>
    <definedName name="_ftn3" localSheetId="33">'Table 33'!$B$14</definedName>
    <definedName name="_ftnref1" localSheetId="12">'Table 12'!$C$13</definedName>
    <definedName name="_Hlk24466834" localSheetId="7">'Table 7'!$B$3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84" l="1"/>
  <c r="H10" i="84"/>
  <c r="J12" i="88"/>
  <c r="I12" i="88"/>
  <c r="H12" i="88"/>
  <c r="G12" i="88"/>
  <c r="F12" i="88"/>
  <c r="E12" i="88"/>
  <c r="D12" i="88"/>
  <c r="C12" i="88"/>
  <c r="J12" i="87"/>
  <c r="I12" i="87"/>
  <c r="H12" i="87"/>
  <c r="G12" i="87"/>
  <c r="F12" i="87"/>
  <c r="E12" i="87"/>
  <c r="D12" i="87"/>
  <c r="C12" i="87"/>
  <c r="I11" i="86"/>
  <c r="H11" i="86"/>
  <c r="H10" i="86"/>
  <c r="I10" i="86"/>
  <c r="I9" i="86"/>
  <c r="H9" i="86"/>
  <c r="I11" i="84"/>
  <c r="I10" i="84"/>
  <c r="I9" i="84"/>
  <c r="H9" i="84"/>
  <c r="G11" i="86"/>
  <c r="F11" i="86"/>
  <c r="E11" i="86"/>
  <c r="D11" i="86"/>
  <c r="J12" i="85"/>
  <c r="I12" i="85"/>
  <c r="H12" i="85"/>
  <c r="G12" i="85"/>
  <c r="F12" i="85"/>
  <c r="E12" i="85"/>
  <c r="D12" i="85"/>
  <c r="C12" i="85"/>
  <c r="E11" i="84" l="1"/>
  <c r="D11" i="84"/>
  <c r="G11" i="84"/>
  <c r="F11" i="84"/>
  <c r="K12" i="11" l="1"/>
  <c r="H11" i="50"/>
  <c r="H15" i="49"/>
  <c r="D13" i="43"/>
  <c r="E13" i="43"/>
  <c r="F13" i="43"/>
  <c r="J8" i="37"/>
  <c r="J9" i="37"/>
  <c r="J10" i="37"/>
  <c r="L12" i="67"/>
  <c r="I12" i="67"/>
  <c r="F10" i="27"/>
  <c r="I12" i="16"/>
  <c r="I11" i="16"/>
  <c r="I10" i="16"/>
  <c r="E14" i="92"/>
  <c r="F12" i="92"/>
  <c r="F14" i="92" s="1"/>
  <c r="E12" i="92"/>
  <c r="H12" i="92" s="1"/>
  <c r="D14" i="92"/>
  <c r="D12" i="92"/>
  <c r="H13" i="92"/>
  <c r="H11" i="92"/>
  <c r="H10" i="92"/>
  <c r="H9" i="92"/>
  <c r="H8" i="92"/>
  <c r="G9" i="92"/>
  <c r="G11" i="92"/>
  <c r="G13" i="92"/>
  <c r="G8" i="92"/>
  <c r="H14" i="92" l="1"/>
  <c r="G14" i="92"/>
  <c r="G12" i="92"/>
  <c r="J22" i="81"/>
  <c r="F22" i="81"/>
  <c r="I21" i="81"/>
  <c r="H21" i="81"/>
  <c r="D21" i="81"/>
  <c r="J19" i="81"/>
  <c r="J20" i="81"/>
  <c r="J18" i="81"/>
  <c r="J21" i="81" s="1"/>
  <c r="F19" i="81"/>
  <c r="F20" i="81"/>
  <c r="F18" i="81"/>
  <c r="G10" i="91"/>
  <c r="F10" i="91"/>
  <c r="E10" i="91"/>
  <c r="D10" i="91"/>
  <c r="I9" i="91"/>
  <c r="H9" i="91"/>
  <c r="G11" i="90"/>
  <c r="F11" i="90"/>
  <c r="E11" i="90"/>
  <c r="D11" i="90"/>
  <c r="I10" i="90"/>
  <c r="H10" i="90"/>
  <c r="I9" i="90"/>
  <c r="H9" i="90"/>
  <c r="I8" i="90"/>
  <c r="H8" i="90"/>
  <c r="G11" i="89"/>
  <c r="F11" i="89"/>
  <c r="E11" i="89"/>
  <c r="D11" i="89"/>
  <c r="H11" i="89" s="1"/>
  <c r="I10" i="89"/>
  <c r="H10" i="89"/>
  <c r="I9" i="89"/>
  <c r="H9" i="89"/>
  <c r="I8" i="89"/>
  <c r="H8" i="89"/>
  <c r="H11" i="90" l="1"/>
  <c r="I11" i="89"/>
  <c r="I11" i="90"/>
  <c r="H10" i="91"/>
  <c r="I10" i="91"/>
  <c r="H13" i="20" l="1"/>
  <c r="H10" i="20"/>
  <c r="H9" i="20"/>
  <c r="F12" i="20"/>
  <c r="G10" i="20" s="1"/>
  <c r="F15" i="20"/>
  <c r="G13" i="20" s="1"/>
  <c r="D15" i="20"/>
  <c r="D12" i="20"/>
  <c r="H15" i="20" l="1"/>
  <c r="E9" i="20"/>
  <c r="E10" i="20"/>
  <c r="E11" i="20"/>
  <c r="G9" i="20"/>
  <c r="H12" i="20"/>
  <c r="E13" i="20"/>
  <c r="E15" i="20" s="1"/>
  <c r="D12" i="49"/>
  <c r="L13" i="46"/>
  <c r="E12" i="20" l="1"/>
  <c r="F24" i="82"/>
  <c r="F23" i="82"/>
  <c r="F22" i="82"/>
  <c r="J24" i="82"/>
  <c r="J23" i="82"/>
  <c r="J22" i="82"/>
  <c r="J17" i="82"/>
  <c r="J18" i="82"/>
  <c r="J19" i="82"/>
  <c r="J20" i="82"/>
  <c r="J16" i="82"/>
  <c r="I21" i="82"/>
  <c r="H21" i="82"/>
  <c r="E21" i="82"/>
  <c r="D21" i="82"/>
  <c r="F17" i="82"/>
  <c r="F18" i="82"/>
  <c r="F19" i="82"/>
  <c r="F20" i="82"/>
  <c r="F16" i="82"/>
  <c r="J11" i="82"/>
  <c r="J12" i="82"/>
  <c r="J13" i="82"/>
  <c r="J10" i="82"/>
  <c r="I14" i="82"/>
  <c r="H14" i="82"/>
  <c r="E14" i="82"/>
  <c r="E25" i="82" s="1"/>
  <c r="D14" i="82"/>
  <c r="D25" i="82" s="1"/>
  <c r="F11" i="82"/>
  <c r="F12" i="82"/>
  <c r="F13" i="82"/>
  <c r="L13" i="82" s="1"/>
  <c r="F10" i="82"/>
  <c r="L10" i="82" s="1"/>
  <c r="L18" i="81"/>
  <c r="L19" i="81"/>
  <c r="L20" i="81"/>
  <c r="L22" i="81"/>
  <c r="I16" i="81"/>
  <c r="I23" i="81" s="1"/>
  <c r="H16" i="81"/>
  <c r="H23" i="81" s="1"/>
  <c r="J11" i="81"/>
  <c r="J12" i="81"/>
  <c r="J13" i="81"/>
  <c r="J14" i="81"/>
  <c r="J15" i="81"/>
  <c r="J10" i="81"/>
  <c r="F11" i="81"/>
  <c r="F12" i="81"/>
  <c r="L12" i="81" s="1"/>
  <c r="F13" i="81"/>
  <c r="F14" i="81"/>
  <c r="F15" i="81"/>
  <c r="F10" i="81"/>
  <c r="L10" i="81" s="1"/>
  <c r="E21" i="81"/>
  <c r="F21" i="81"/>
  <c r="L21" i="81" s="1"/>
  <c r="E16" i="81"/>
  <c r="D16" i="81"/>
  <c r="D23" i="81" s="1"/>
  <c r="L23" i="82" l="1"/>
  <c r="L14" i="81"/>
  <c r="J16" i="81"/>
  <c r="F16" i="81"/>
  <c r="J23" i="81"/>
  <c r="K11" i="81" s="1"/>
  <c r="L15" i="81"/>
  <c r="L11" i="81"/>
  <c r="E23" i="81"/>
  <c r="F23" i="81"/>
  <c r="G12" i="81" s="1"/>
  <c r="L16" i="81"/>
  <c r="L13" i="81"/>
  <c r="F21" i="82"/>
  <c r="L11" i="82"/>
  <c r="J14" i="82"/>
  <c r="L18" i="82"/>
  <c r="L16" i="82"/>
  <c r="L17" i="82"/>
  <c r="L19" i="82"/>
  <c r="L22" i="82"/>
  <c r="I25" i="82"/>
  <c r="F14" i="82"/>
  <c r="F25" i="82" s="1"/>
  <c r="G19" i="82" s="1"/>
  <c r="L20" i="82"/>
  <c r="J21" i="82"/>
  <c r="L21" i="82" s="1"/>
  <c r="H25" i="82"/>
  <c r="L24" i="82"/>
  <c r="K15" i="81" l="1"/>
  <c r="K22" i="81"/>
  <c r="K18" i="81"/>
  <c r="K12" i="81"/>
  <c r="K21" i="81"/>
  <c r="K19" i="81"/>
  <c r="K20" i="81"/>
  <c r="K10" i="81"/>
  <c r="K13" i="81"/>
  <c r="K16" i="81"/>
  <c r="K14" i="81"/>
  <c r="G14" i="81"/>
  <c r="G11" i="81"/>
  <c r="G13" i="81"/>
  <c r="G15" i="81"/>
  <c r="G16" i="81"/>
  <c r="L23" i="81"/>
  <c r="G21" i="81"/>
  <c r="G19" i="81"/>
  <c r="G20" i="81"/>
  <c r="G22" i="81"/>
  <c r="G18" i="81"/>
  <c r="G10" i="81"/>
  <c r="L14" i="82"/>
  <c r="G22" i="82"/>
  <c r="G13" i="82"/>
  <c r="G14" i="82"/>
  <c r="G12" i="82"/>
  <c r="G23" i="82"/>
  <c r="G11" i="82"/>
  <c r="G24" i="82"/>
  <c r="G18" i="82"/>
  <c r="G21" i="82"/>
  <c r="J25" i="82"/>
  <c r="K16" i="82" s="1"/>
  <c r="G17" i="82"/>
  <c r="G10" i="82"/>
  <c r="G20" i="82"/>
  <c r="G16" i="82"/>
  <c r="K23" i="81" l="1"/>
  <c r="G23" i="81"/>
  <c r="K24" i="82"/>
  <c r="K19" i="82"/>
  <c r="K13" i="82"/>
  <c r="K20" i="82"/>
  <c r="K22" i="82"/>
  <c r="K21" i="82"/>
  <c r="K18" i="82"/>
  <c r="K11" i="82"/>
  <c r="K17" i="82"/>
  <c r="K23" i="82"/>
  <c r="G25" i="82"/>
  <c r="K10" i="82"/>
  <c r="L25" i="82"/>
  <c r="K12" i="82"/>
  <c r="K14" i="82" l="1"/>
  <c r="K25" i="82" s="1"/>
  <c r="D11" i="34"/>
  <c r="F9" i="18" l="1"/>
  <c r="G28" i="15" l="1"/>
  <c r="G27" i="15"/>
  <c r="J17" i="22" l="1"/>
  <c r="H20" i="15" l="1"/>
  <c r="H18" i="15"/>
  <c r="H21" i="15"/>
  <c r="H17" i="15"/>
  <c r="D8" i="5" l="1"/>
  <c r="G8" i="5"/>
  <c r="J8" i="5"/>
  <c r="E9" i="18" l="1"/>
  <c r="D9" i="18"/>
  <c r="D11" i="11" l="1"/>
  <c r="F11" i="11"/>
  <c r="D8" i="11"/>
  <c r="F8" i="11"/>
  <c r="D10" i="10"/>
  <c r="J11" i="79"/>
  <c r="I11" i="79"/>
  <c r="H11" i="79"/>
  <c r="G11" i="79"/>
  <c r="D11" i="79"/>
  <c r="F11" i="79"/>
  <c r="E11" i="79"/>
  <c r="I11" i="37" l="1"/>
  <c r="L9" i="37"/>
  <c r="L10" i="37"/>
  <c r="L8" i="37"/>
  <c r="J11" i="37" l="1"/>
  <c r="K8" i="37" l="1"/>
  <c r="L11" i="37"/>
  <c r="K9" i="37"/>
  <c r="K10" i="37"/>
  <c r="J9" i="23"/>
  <c r="J15" i="67" l="1"/>
  <c r="L11" i="79" l="1"/>
  <c r="K11" i="79"/>
  <c r="H11" i="58" l="1"/>
  <c r="O12" i="51"/>
  <c r="N12" i="51"/>
  <c r="I12" i="51"/>
  <c r="H12" i="51"/>
  <c r="O11" i="51"/>
  <c r="N11" i="51"/>
  <c r="I11" i="51"/>
  <c r="H11" i="51"/>
  <c r="O10" i="51"/>
  <c r="N10" i="51"/>
  <c r="I10" i="51"/>
  <c r="H10" i="51"/>
  <c r="M13" i="51"/>
  <c r="L13" i="51"/>
  <c r="K13" i="51"/>
  <c r="J13" i="51"/>
  <c r="G13" i="51"/>
  <c r="F13" i="51"/>
  <c r="E13" i="51"/>
  <c r="D13" i="51"/>
  <c r="H18" i="50"/>
  <c r="F17" i="50"/>
  <c r="D17" i="50"/>
  <c r="H16" i="50"/>
  <c r="H15" i="50"/>
  <c r="H14" i="50"/>
  <c r="F12" i="50"/>
  <c r="D12" i="50"/>
  <c r="H10" i="50"/>
  <c r="H9" i="50"/>
  <c r="F17" i="49"/>
  <c r="H16" i="49"/>
  <c r="H14" i="49"/>
  <c r="F12" i="49"/>
  <c r="H10" i="49"/>
  <c r="H9" i="49"/>
  <c r="I13" i="46"/>
  <c r="H13" i="46"/>
  <c r="G13" i="46"/>
  <c r="F13" i="46"/>
  <c r="K12" i="46"/>
  <c r="J12" i="46"/>
  <c r="K11" i="46"/>
  <c r="J11" i="46"/>
  <c r="K10" i="46"/>
  <c r="J10" i="46"/>
  <c r="K9" i="46"/>
  <c r="J9" i="46"/>
  <c r="K8" i="46"/>
  <c r="J8" i="46"/>
  <c r="F11" i="45"/>
  <c r="D11" i="45"/>
  <c r="H9" i="45"/>
  <c r="H8" i="45"/>
  <c r="H7" i="45"/>
  <c r="D19" i="44"/>
  <c r="F18" i="44"/>
  <c r="F17" i="44"/>
  <c r="F16" i="44"/>
  <c r="E19" i="44"/>
  <c r="D13" i="44"/>
  <c r="F12" i="44"/>
  <c r="F11" i="44"/>
  <c r="F10" i="44"/>
  <c r="E13" i="44"/>
  <c r="F13" i="44" s="1"/>
  <c r="F8" i="44"/>
  <c r="F19" i="43"/>
  <c r="E19" i="43"/>
  <c r="D19" i="43"/>
  <c r="G18" i="43"/>
  <c r="G17" i="43"/>
  <c r="G16" i="43"/>
  <c r="G15" i="43"/>
  <c r="G12" i="43"/>
  <c r="G11" i="43"/>
  <c r="G10" i="43"/>
  <c r="G9" i="43"/>
  <c r="G8" i="43"/>
  <c r="D12" i="58"/>
  <c r="E9" i="58" s="1"/>
  <c r="H10" i="58"/>
  <c r="H9" i="58"/>
  <c r="F12" i="58"/>
  <c r="M11" i="46" l="1"/>
  <c r="F20" i="50"/>
  <c r="G19" i="50" s="1"/>
  <c r="D20" i="50"/>
  <c r="E19" i="50" s="1"/>
  <c r="M8" i="46"/>
  <c r="F19" i="44"/>
  <c r="F19" i="49"/>
  <c r="G16" i="49" s="1"/>
  <c r="M9" i="46"/>
  <c r="M10" i="46"/>
  <c r="H17" i="50"/>
  <c r="H12" i="50"/>
  <c r="K13" i="46"/>
  <c r="J13" i="46"/>
  <c r="M12" i="46"/>
  <c r="G19" i="43"/>
  <c r="H18" i="43" s="1"/>
  <c r="G13" i="43"/>
  <c r="H11" i="43" s="1"/>
  <c r="N9" i="51"/>
  <c r="N13" i="51" s="1"/>
  <c r="O9" i="51"/>
  <c r="O13" i="51" s="1"/>
  <c r="H9" i="51"/>
  <c r="H13" i="51" s="1"/>
  <c r="I9" i="51"/>
  <c r="I13" i="51" s="1"/>
  <c r="D19" i="49"/>
  <c r="H11" i="49"/>
  <c r="D17" i="49"/>
  <c r="H12" i="49"/>
  <c r="G8" i="45"/>
  <c r="G9" i="45"/>
  <c r="H11" i="45"/>
  <c r="G7" i="45"/>
  <c r="E7" i="45"/>
  <c r="E8" i="45"/>
  <c r="E9" i="45"/>
  <c r="H10" i="45"/>
  <c r="E10" i="45"/>
  <c r="G10" i="45"/>
  <c r="F9" i="44"/>
  <c r="F15" i="44"/>
  <c r="G10" i="58"/>
  <c r="G11" i="58"/>
  <c r="H12" i="58"/>
  <c r="G9" i="58"/>
  <c r="G8" i="58"/>
  <c r="E11" i="58"/>
  <c r="H8" i="58"/>
  <c r="E10" i="58"/>
  <c r="E8" i="58"/>
  <c r="J31" i="35"/>
  <c r="H31" i="35"/>
  <c r="F31" i="35"/>
  <c r="H9" i="43" l="1"/>
  <c r="H10" i="43"/>
  <c r="E15" i="50"/>
  <c r="E11" i="50"/>
  <c r="E10" i="50"/>
  <c r="E18" i="50"/>
  <c r="E16" i="50"/>
  <c r="E14" i="50"/>
  <c r="E17" i="50"/>
  <c r="E12" i="50"/>
  <c r="E9" i="50"/>
  <c r="G18" i="49"/>
  <c r="H19" i="49"/>
  <c r="E10" i="49"/>
  <c r="E9" i="49"/>
  <c r="G11" i="45"/>
  <c r="H8" i="43"/>
  <c r="G17" i="49"/>
  <c r="G11" i="49"/>
  <c r="G14" i="49"/>
  <c r="M13" i="46"/>
  <c r="E12" i="58"/>
  <c r="G9" i="49"/>
  <c r="G12" i="49"/>
  <c r="G10" i="49"/>
  <c r="G15" i="49"/>
  <c r="G12" i="58"/>
  <c r="G9" i="50"/>
  <c r="G16" i="50"/>
  <c r="G17" i="50"/>
  <c r="G11" i="50"/>
  <c r="G15" i="50"/>
  <c r="G10" i="50"/>
  <c r="G14" i="50"/>
  <c r="G18" i="50"/>
  <c r="G12" i="50"/>
  <c r="H15" i="43"/>
  <c r="H16" i="43"/>
  <c r="H17" i="43"/>
  <c r="H12" i="43"/>
  <c r="H20" i="50"/>
  <c r="E14" i="49"/>
  <c r="E18" i="49"/>
  <c r="E15" i="49"/>
  <c r="E12" i="49"/>
  <c r="E11" i="49"/>
  <c r="E17" i="49"/>
  <c r="H17" i="49"/>
  <c r="E16" i="49"/>
  <c r="E11" i="45"/>
  <c r="H13" i="43" l="1"/>
  <c r="E20" i="50"/>
  <c r="G19" i="49"/>
  <c r="G20" i="50"/>
  <c r="H19" i="43"/>
  <c r="E19" i="49"/>
  <c r="M10" i="35"/>
  <c r="L10" i="35"/>
  <c r="G9" i="34"/>
  <c r="H9" i="34"/>
  <c r="H7" i="31"/>
  <c r="H9" i="29"/>
  <c r="L9" i="23" l="1"/>
  <c r="K9" i="23"/>
  <c r="J8" i="68"/>
  <c r="K8" i="16"/>
  <c r="J8" i="16"/>
  <c r="K9" i="14"/>
  <c r="H9" i="13"/>
  <c r="K9" i="10" l="1"/>
  <c r="J9" i="10"/>
  <c r="K8" i="9"/>
  <c r="J8" i="9"/>
  <c r="N8" i="7"/>
  <c r="M8" i="7"/>
  <c r="K9" i="6"/>
  <c r="K8" i="4"/>
  <c r="J8" i="3"/>
  <c r="K8" i="2"/>
  <c r="H10" i="27" l="1"/>
  <c r="D10" i="27"/>
  <c r="I18" i="36" l="1"/>
  <c r="H18" i="36"/>
  <c r="J24" i="36"/>
  <c r="F24" i="36"/>
  <c r="I23" i="36"/>
  <c r="H23" i="36"/>
  <c r="E23" i="36"/>
  <c r="D23" i="36"/>
  <c r="J22" i="36"/>
  <c r="F22" i="36"/>
  <c r="J21" i="36"/>
  <c r="F21" i="36"/>
  <c r="J20" i="36"/>
  <c r="F20" i="36"/>
  <c r="J17" i="36"/>
  <c r="F17" i="36"/>
  <c r="J16" i="36"/>
  <c r="F16" i="36"/>
  <c r="J15" i="36"/>
  <c r="F15" i="36"/>
  <c r="J14" i="36"/>
  <c r="F14" i="36"/>
  <c r="E13" i="36"/>
  <c r="E18" i="36" s="1"/>
  <c r="D13" i="36"/>
  <c r="D18" i="36" s="1"/>
  <c r="J12" i="36"/>
  <c r="F12" i="36"/>
  <c r="J11" i="36"/>
  <c r="F11" i="36"/>
  <c r="J10" i="36"/>
  <c r="F10" i="36"/>
  <c r="J9" i="36"/>
  <c r="F9" i="36"/>
  <c r="H11" i="57"/>
  <c r="H10" i="57"/>
  <c r="H9" i="57"/>
  <c r="H8" i="57"/>
  <c r="L9" i="36" l="1"/>
  <c r="L15" i="36"/>
  <c r="L24" i="36"/>
  <c r="J23" i="36"/>
  <c r="K22" i="36" s="1"/>
  <c r="J13" i="36"/>
  <c r="J18" i="36" s="1"/>
  <c r="K9" i="36" s="1"/>
  <c r="L12" i="36"/>
  <c r="L14" i="36"/>
  <c r="L21" i="36"/>
  <c r="L20" i="36"/>
  <c r="L10" i="36"/>
  <c r="L16" i="36"/>
  <c r="F23" i="36"/>
  <c r="L11" i="36"/>
  <c r="F13" i="36"/>
  <c r="L17" i="36"/>
  <c r="L22" i="36"/>
  <c r="D12" i="57"/>
  <c r="F12" i="57"/>
  <c r="K20" i="36" l="1"/>
  <c r="K21" i="36"/>
  <c r="K14" i="36"/>
  <c r="K13" i="36"/>
  <c r="G20" i="36"/>
  <c r="G22" i="36"/>
  <c r="K10" i="36"/>
  <c r="K15" i="36"/>
  <c r="L13" i="36"/>
  <c r="K17" i="36"/>
  <c r="K11" i="36"/>
  <c r="L23" i="36"/>
  <c r="G21" i="36"/>
  <c r="K12" i="36"/>
  <c r="F18" i="36"/>
  <c r="G13" i="36" s="1"/>
  <c r="K16" i="36"/>
  <c r="H12" i="57"/>
  <c r="G10" i="57"/>
  <c r="G9" i="57"/>
  <c r="E9" i="57"/>
  <c r="E10" i="57"/>
  <c r="E11" i="57"/>
  <c r="E8" i="57"/>
  <c r="G8" i="57"/>
  <c r="G11" i="57"/>
  <c r="K23" i="36" l="1"/>
  <c r="G23" i="36"/>
  <c r="G12" i="57"/>
  <c r="K18" i="36"/>
  <c r="G15" i="36"/>
  <c r="G9" i="36"/>
  <c r="G12" i="36"/>
  <c r="G16" i="36"/>
  <c r="G17" i="36"/>
  <c r="G11" i="36"/>
  <c r="G10" i="36"/>
  <c r="G14" i="36"/>
  <c r="L18" i="36"/>
  <c r="G18" i="36" l="1"/>
  <c r="M15" i="41"/>
  <c r="L15" i="41"/>
  <c r="K15" i="41"/>
  <c r="J15" i="41"/>
  <c r="I15" i="41"/>
  <c r="H15" i="41"/>
  <c r="E15" i="41"/>
  <c r="F13" i="41" s="1"/>
  <c r="N14" i="41"/>
  <c r="N13" i="41"/>
  <c r="N12" i="41"/>
  <c r="N11" i="41"/>
  <c r="N10" i="41"/>
  <c r="N9" i="41"/>
  <c r="F22" i="40"/>
  <c r="E22" i="40"/>
  <c r="D22" i="40"/>
  <c r="G21" i="40"/>
  <c r="G20" i="40"/>
  <c r="G19" i="40"/>
  <c r="G18" i="40"/>
  <c r="G17" i="40"/>
  <c r="G16" i="40"/>
  <c r="F14" i="40"/>
  <c r="E14" i="40"/>
  <c r="D14" i="40"/>
  <c r="G13" i="40"/>
  <c r="G12" i="40"/>
  <c r="G11" i="40"/>
  <c r="G10" i="40"/>
  <c r="G9" i="40"/>
  <c r="N15" i="41" l="1"/>
  <c r="E23" i="40"/>
  <c r="G22" i="40"/>
  <c r="H21" i="40" s="1"/>
  <c r="F23" i="40"/>
  <c r="G14" i="40"/>
  <c r="H13" i="40" s="1"/>
  <c r="D23" i="40"/>
  <c r="F10" i="41"/>
  <c r="F14" i="41"/>
  <c r="F12" i="41"/>
  <c r="F9" i="41"/>
  <c r="F11" i="41"/>
  <c r="H16" i="40" l="1"/>
  <c r="H18" i="40"/>
  <c r="H17" i="40"/>
  <c r="H19" i="40"/>
  <c r="H20" i="40"/>
  <c r="H12" i="40"/>
  <c r="H10" i="40"/>
  <c r="H9" i="40"/>
  <c r="G23" i="40"/>
  <c r="H11" i="40"/>
  <c r="F15" i="41"/>
  <c r="H22" i="40" l="1"/>
  <c r="H14" i="40"/>
  <c r="H10" i="39"/>
  <c r="G10" i="39"/>
  <c r="E10" i="39"/>
  <c r="D10" i="39"/>
  <c r="I9" i="39"/>
  <c r="F9" i="39"/>
  <c r="I8" i="39"/>
  <c r="F8" i="39"/>
  <c r="F10" i="39" s="1"/>
  <c r="I16" i="38"/>
  <c r="H16" i="38"/>
  <c r="E16" i="38"/>
  <c r="D16" i="38"/>
  <c r="J15" i="38"/>
  <c r="F15" i="38"/>
  <c r="J14" i="38"/>
  <c r="F14" i="38"/>
  <c r="J13" i="38"/>
  <c r="F13" i="38"/>
  <c r="J12" i="38"/>
  <c r="F12" i="38"/>
  <c r="J11" i="38"/>
  <c r="F11" i="38"/>
  <c r="J10" i="38"/>
  <c r="F10" i="38"/>
  <c r="J9" i="38"/>
  <c r="F9" i="38"/>
  <c r="J9" i="39" l="1"/>
  <c r="I10" i="39"/>
  <c r="J10" i="39" s="1"/>
  <c r="L13" i="38"/>
  <c r="L10" i="38"/>
  <c r="F16" i="38"/>
  <c r="G9" i="38" s="1"/>
  <c r="L15" i="38"/>
  <c r="J8" i="39"/>
  <c r="L9" i="38"/>
  <c r="G13" i="38"/>
  <c r="L14" i="38"/>
  <c r="J16" i="38"/>
  <c r="K14" i="38" s="1"/>
  <c r="L11" i="38"/>
  <c r="G14" i="38" l="1"/>
  <c r="G11" i="38"/>
  <c r="G12" i="38"/>
  <c r="G10" i="38"/>
  <c r="G15" i="38"/>
  <c r="K15" i="38"/>
  <c r="K9" i="38"/>
  <c r="K11" i="38"/>
  <c r="K12" i="38"/>
  <c r="L16" i="38"/>
  <c r="K13" i="38"/>
  <c r="K10" i="38"/>
  <c r="G16" i="38" l="1"/>
  <c r="K16" i="38"/>
  <c r="H11" i="37"/>
  <c r="F10" i="37"/>
  <c r="E11" i="37"/>
  <c r="D11" i="37"/>
  <c r="F8" i="37"/>
  <c r="F9" i="37"/>
  <c r="F11" i="37" l="1"/>
  <c r="G10" i="37" s="1"/>
  <c r="K21" i="69"/>
  <c r="K20" i="69"/>
  <c r="K19" i="69"/>
  <c r="G9" i="37" l="1"/>
  <c r="L9" i="67" l="1"/>
  <c r="L10" i="67"/>
  <c r="L13" i="67"/>
  <c r="L14" i="67"/>
  <c r="L8" i="67"/>
  <c r="I9" i="67"/>
  <c r="I10" i="67"/>
  <c r="I13" i="67"/>
  <c r="I14" i="67"/>
  <c r="I8" i="67"/>
  <c r="F9" i="67"/>
  <c r="F10" i="67"/>
  <c r="F12" i="67"/>
  <c r="F13" i="67"/>
  <c r="F14" i="67"/>
  <c r="F8" i="67"/>
  <c r="L10" i="69"/>
  <c r="L11" i="69"/>
  <c r="L14" i="69"/>
  <c r="L15" i="69"/>
  <c r="L16" i="69"/>
  <c r="L9" i="69"/>
  <c r="I10" i="69"/>
  <c r="I11" i="69"/>
  <c r="I14" i="69"/>
  <c r="I15" i="69"/>
  <c r="I16" i="69"/>
  <c r="I9" i="69"/>
  <c r="F15" i="69"/>
  <c r="F16" i="69"/>
  <c r="F14" i="69"/>
  <c r="F10" i="69"/>
  <c r="F11" i="69"/>
  <c r="F9" i="69"/>
  <c r="L14" i="22"/>
  <c r="L15" i="22"/>
  <c r="L16" i="22"/>
  <c r="L13" i="22"/>
  <c r="L9" i="22"/>
  <c r="L10" i="22"/>
  <c r="L11" i="22"/>
  <c r="L8" i="22"/>
  <c r="I9" i="22"/>
  <c r="I10" i="22"/>
  <c r="I11" i="22"/>
  <c r="I13" i="22"/>
  <c r="I14" i="22"/>
  <c r="I15" i="22"/>
  <c r="I16" i="22"/>
  <c r="I8" i="22"/>
  <c r="F14" i="22"/>
  <c r="F15" i="22"/>
  <c r="F16" i="22"/>
  <c r="F13" i="22"/>
  <c r="F10" i="22"/>
  <c r="F11" i="22"/>
  <c r="F9" i="22"/>
  <c r="F8" i="22"/>
  <c r="F9" i="54"/>
  <c r="E9" i="54"/>
  <c r="D9" i="54"/>
  <c r="J10" i="14"/>
  <c r="J9" i="14"/>
  <c r="G9" i="13"/>
  <c r="G10" i="13"/>
  <c r="J9" i="6"/>
  <c r="J8" i="4"/>
  <c r="G18" i="34" l="1"/>
  <c r="G17" i="34"/>
  <c r="K8" i="32"/>
  <c r="J8" i="32"/>
  <c r="H8" i="31"/>
  <c r="E9" i="31"/>
  <c r="G8" i="31"/>
  <c r="G7" i="31"/>
  <c r="F9" i="31"/>
  <c r="E20" i="30"/>
  <c r="F20" i="30"/>
  <c r="E19" i="30"/>
  <c r="F19" i="30"/>
  <c r="E18" i="30"/>
  <c r="F18" i="30"/>
  <c r="E17" i="30"/>
  <c r="F17" i="30"/>
  <c r="D20" i="30"/>
  <c r="D19" i="30"/>
  <c r="D18" i="30"/>
  <c r="D17" i="30"/>
  <c r="H9" i="28"/>
  <c r="H9" i="31" l="1"/>
  <c r="K12" i="69"/>
  <c r="K17" i="69"/>
  <c r="K22" i="69"/>
  <c r="G12" i="69"/>
  <c r="G17" i="69"/>
  <c r="G19" i="69"/>
  <c r="G20" i="69"/>
  <c r="G21" i="69"/>
  <c r="E12" i="69"/>
  <c r="E17" i="69"/>
  <c r="E19" i="69"/>
  <c r="E20" i="69"/>
  <c r="E21" i="69"/>
  <c r="H12" i="69"/>
  <c r="I12" i="69" s="1"/>
  <c r="J12" i="69"/>
  <c r="H17" i="69"/>
  <c r="J17" i="69"/>
  <c r="H19" i="69"/>
  <c r="I19" i="69" s="1"/>
  <c r="J19" i="69"/>
  <c r="L19" i="69" s="1"/>
  <c r="H20" i="69"/>
  <c r="J20" i="69"/>
  <c r="L20" i="69" s="1"/>
  <c r="H21" i="69"/>
  <c r="I21" i="69" s="1"/>
  <c r="J21" i="69"/>
  <c r="L21" i="69" s="1"/>
  <c r="K9" i="68"/>
  <c r="K10" i="68"/>
  <c r="K11" i="68"/>
  <c r="K12" i="68"/>
  <c r="K13" i="68"/>
  <c r="K14" i="68"/>
  <c r="D21" i="69"/>
  <c r="D20" i="69"/>
  <c r="D19" i="69"/>
  <c r="D17" i="69"/>
  <c r="D12" i="69"/>
  <c r="E22" i="69" l="1"/>
  <c r="I17" i="69"/>
  <c r="G22" i="69"/>
  <c r="I20" i="69"/>
  <c r="D22" i="69"/>
  <c r="F22" i="69" s="1"/>
  <c r="L17" i="69"/>
  <c r="L12" i="69"/>
  <c r="F17" i="69"/>
  <c r="F21" i="69"/>
  <c r="F12" i="69"/>
  <c r="F20" i="69"/>
  <c r="F19" i="69"/>
  <c r="H22" i="69"/>
  <c r="J22" i="69"/>
  <c r="L22" i="69" s="1"/>
  <c r="K8" i="68"/>
  <c r="J9" i="68"/>
  <c r="J10" i="68"/>
  <c r="J11" i="68"/>
  <c r="J12" i="68"/>
  <c r="J13" i="68"/>
  <c r="J14" i="68"/>
  <c r="H15" i="68"/>
  <c r="F15" i="68"/>
  <c r="G12" i="68" s="1"/>
  <c r="D15" i="68"/>
  <c r="E11" i="68" s="1"/>
  <c r="I22" i="69" l="1"/>
  <c r="G13" i="68"/>
  <c r="G9" i="68"/>
  <c r="K15" i="68"/>
  <c r="G14" i="68"/>
  <c r="E10" i="68"/>
  <c r="G11" i="68"/>
  <c r="J15" i="68"/>
  <c r="E9" i="68"/>
  <c r="E14" i="68"/>
  <c r="E13" i="68"/>
  <c r="G8" i="68"/>
  <c r="G10" i="68"/>
  <c r="E12" i="68"/>
  <c r="E8" i="68"/>
  <c r="I13" i="68"/>
  <c r="I11" i="68"/>
  <c r="I8" i="68"/>
  <c r="I10" i="68"/>
  <c r="I14" i="68"/>
  <c r="I9" i="68"/>
  <c r="I12" i="68"/>
  <c r="K17" i="22"/>
  <c r="H17" i="22"/>
  <c r="G17" i="22"/>
  <c r="H11" i="67"/>
  <c r="G11" i="67"/>
  <c r="E11" i="67"/>
  <c r="D11" i="67"/>
  <c r="K11" i="67"/>
  <c r="E17" i="22"/>
  <c r="D17" i="22"/>
  <c r="E15" i="67"/>
  <c r="D15" i="67"/>
  <c r="G15" i="68" l="1"/>
  <c r="E15" i="68"/>
  <c r="I11" i="67"/>
  <c r="D16" i="67"/>
  <c r="F11" i="67"/>
  <c r="F15" i="67"/>
  <c r="E16" i="67"/>
  <c r="L17" i="22"/>
  <c r="I17" i="22"/>
  <c r="F17" i="22"/>
  <c r="I15" i="68"/>
  <c r="H15" i="67"/>
  <c r="G15" i="67"/>
  <c r="G16" i="67" s="1"/>
  <c r="J11" i="67"/>
  <c r="K15" i="67"/>
  <c r="K16" i="67" l="1"/>
  <c r="F16" i="67"/>
  <c r="L15" i="67"/>
  <c r="I15" i="67"/>
  <c r="H16" i="67"/>
  <c r="I16" i="67" s="1"/>
  <c r="J16" i="67"/>
  <c r="L11" i="67"/>
  <c r="K12" i="22"/>
  <c r="K18" i="22" s="1"/>
  <c r="J12" i="22"/>
  <c r="H12" i="22"/>
  <c r="G12" i="22"/>
  <c r="G18" i="22" s="1"/>
  <c r="E12" i="22"/>
  <c r="D12" i="22"/>
  <c r="D18" i="22" s="1"/>
  <c r="L16" i="67" l="1"/>
  <c r="I12" i="22"/>
  <c r="L12" i="22"/>
  <c r="E18" i="22"/>
  <c r="F18" i="22" s="1"/>
  <c r="F12" i="22"/>
  <c r="H18" i="22"/>
  <c r="I18" i="22" s="1"/>
  <c r="J18" i="22"/>
  <c r="L18" i="22" s="1"/>
  <c r="H12" i="16" l="1"/>
  <c r="I8" i="16" l="1"/>
  <c r="E11" i="13"/>
  <c r="H11" i="11"/>
  <c r="H8" i="11"/>
  <c r="K8" i="11" s="1"/>
  <c r="H10" i="10"/>
  <c r="D14" i="6"/>
  <c r="F14" i="6"/>
  <c r="H14" i="6"/>
  <c r="K10" i="16" l="1"/>
  <c r="K11" i="16"/>
  <c r="J10" i="16"/>
  <c r="J11" i="16"/>
  <c r="H10" i="15"/>
  <c r="H11" i="15"/>
  <c r="H12" i="15"/>
  <c r="H13" i="15"/>
  <c r="H14" i="15"/>
  <c r="H15" i="15"/>
  <c r="H16" i="15"/>
  <c r="H25" i="15"/>
  <c r="H26" i="15"/>
  <c r="F24" i="15"/>
  <c r="F9" i="15"/>
  <c r="F8" i="15" l="1"/>
  <c r="F7" i="15" s="1"/>
  <c r="E24" i="15"/>
  <c r="H24" i="15" s="1"/>
  <c r="D24" i="15"/>
  <c r="E9" i="15"/>
  <c r="H9" i="15" s="1"/>
  <c r="D9" i="15"/>
  <c r="D8" i="15" s="1"/>
  <c r="D7" i="15" l="1"/>
  <c r="E8" i="15"/>
  <c r="E7" i="15" s="1"/>
  <c r="H7" i="15" s="1"/>
  <c r="H8" i="15"/>
  <c r="G9" i="15"/>
  <c r="G10" i="15"/>
  <c r="G11" i="15"/>
  <c r="G12" i="15"/>
  <c r="G13" i="15"/>
  <c r="G14" i="15"/>
  <c r="G15" i="15"/>
  <c r="G16" i="15"/>
  <c r="G17" i="15"/>
  <c r="G18" i="15"/>
  <c r="G20" i="15"/>
  <c r="G21" i="15"/>
  <c r="G24" i="15"/>
  <c r="G25" i="15"/>
  <c r="G26" i="15"/>
  <c r="G29" i="15"/>
  <c r="F10" i="10"/>
  <c r="G7" i="15" l="1"/>
  <c r="G8" i="15"/>
  <c r="D9" i="31"/>
  <c r="G9" i="31" s="1"/>
  <c r="D31" i="35" l="1"/>
  <c r="D29" i="34"/>
  <c r="D31" i="34" s="1"/>
  <c r="E29" i="34"/>
  <c r="E31" i="34" s="1"/>
  <c r="D27" i="34"/>
  <c r="E27" i="34"/>
  <c r="G26" i="34"/>
  <c r="G25" i="34"/>
  <c r="D21" i="34"/>
  <c r="D23" i="34" s="1"/>
  <c r="E21" i="34"/>
  <c r="E23" i="34" s="1"/>
  <c r="D19" i="34"/>
  <c r="E19" i="34"/>
  <c r="G10" i="34"/>
  <c r="D13" i="34"/>
  <c r="D15" i="34" s="1"/>
  <c r="E13" i="34"/>
  <c r="E15" i="34" s="1"/>
  <c r="E11" i="34"/>
  <c r="F14" i="32"/>
  <c r="F11" i="32"/>
  <c r="D14" i="32"/>
  <c r="D11" i="32"/>
  <c r="H16" i="29"/>
  <c r="I10" i="27"/>
  <c r="G10" i="27"/>
  <c r="E10" i="27"/>
  <c r="F12" i="16"/>
  <c r="G13" i="54"/>
  <c r="G9" i="54"/>
  <c r="G10" i="54"/>
  <c r="G11" i="54"/>
  <c r="G8" i="54"/>
  <c r="F11" i="14"/>
  <c r="G10" i="14" s="1"/>
  <c r="D11" i="14"/>
  <c r="E10" i="14" s="1"/>
  <c r="D11" i="13"/>
  <c r="G11" i="13" s="1"/>
  <c r="J14" i="12"/>
  <c r="J13" i="12"/>
  <c r="J12" i="12"/>
  <c r="J11" i="12"/>
  <c r="J10" i="12"/>
  <c r="J9" i="12"/>
  <c r="J8" i="12"/>
  <c r="J11" i="11"/>
  <c r="J9" i="11"/>
  <c r="J10" i="11"/>
  <c r="J13" i="11"/>
  <c r="J8" i="11"/>
  <c r="J11" i="10"/>
  <c r="J12" i="10"/>
  <c r="J13" i="10"/>
  <c r="J10" i="10"/>
  <c r="J9" i="9"/>
  <c r="J10" i="9"/>
  <c r="J11" i="9"/>
  <c r="J12" i="9"/>
  <c r="F13" i="9"/>
  <c r="G12" i="9" s="1"/>
  <c r="D13" i="9"/>
  <c r="E10" i="9" s="1"/>
  <c r="D10" i="7"/>
  <c r="D15" i="32" l="1"/>
  <c r="E12" i="32" s="1"/>
  <c r="F15" i="32"/>
  <c r="G8" i="32" s="1"/>
  <c r="E11" i="32"/>
  <c r="K12" i="16"/>
  <c r="J11" i="14"/>
  <c r="E8" i="9"/>
  <c r="J13" i="9"/>
  <c r="E10" i="32"/>
  <c r="E8" i="32"/>
  <c r="E13" i="32"/>
  <c r="E9" i="32"/>
  <c r="E9" i="14"/>
  <c r="E11" i="14" s="1"/>
  <c r="G9" i="14"/>
  <c r="G11" i="14" s="1"/>
  <c r="E12" i="9"/>
  <c r="G10" i="9"/>
  <c r="E9" i="9"/>
  <c r="G9" i="9"/>
  <c r="G8" i="9"/>
  <c r="E11" i="9"/>
  <c r="G11" i="9"/>
  <c r="E14" i="32" l="1"/>
  <c r="E15" i="32" s="1"/>
  <c r="E13" i="9"/>
  <c r="G13" i="9"/>
  <c r="G11" i="32"/>
  <c r="G10" i="32"/>
  <c r="G14" i="32"/>
  <c r="G12" i="32"/>
  <c r="G13" i="32"/>
  <c r="G9" i="32"/>
  <c r="G15" i="32" l="1"/>
  <c r="D10" i="2"/>
  <c r="E9" i="2" l="1"/>
  <c r="E8" i="2"/>
  <c r="F15" i="12"/>
  <c r="D15" i="12"/>
  <c r="E9" i="12" s="1"/>
  <c r="F14" i="11"/>
  <c r="D14" i="11"/>
  <c r="F14" i="10"/>
  <c r="D14" i="10"/>
  <c r="E10" i="2" l="1"/>
  <c r="J14" i="10"/>
  <c r="J15" i="12"/>
  <c r="E8" i="12"/>
  <c r="E12" i="12"/>
  <c r="E11" i="12"/>
  <c r="G12" i="12"/>
  <c r="G8" i="12"/>
  <c r="G11" i="12"/>
  <c r="E14" i="12"/>
  <c r="E10" i="12"/>
  <c r="G14" i="12"/>
  <c r="G10" i="12"/>
  <c r="E13" i="12"/>
  <c r="G13" i="12"/>
  <c r="G9" i="12"/>
  <c r="J14" i="11"/>
  <c r="E12" i="10"/>
  <c r="E9" i="10"/>
  <c r="E13" i="10"/>
  <c r="E10" i="10"/>
  <c r="E11" i="10"/>
  <c r="D13" i="8"/>
  <c r="G13" i="8"/>
  <c r="F13" i="8"/>
  <c r="I13" i="8"/>
  <c r="L13" i="8"/>
  <c r="J10" i="7"/>
  <c r="G10" i="7"/>
  <c r="M9" i="7"/>
  <c r="H10" i="7"/>
  <c r="E10" i="7"/>
  <c r="J21" i="6"/>
  <c r="J22" i="6"/>
  <c r="J24" i="6"/>
  <c r="J19" i="6"/>
  <c r="D25" i="6"/>
  <c r="F25" i="6"/>
  <c r="J10" i="6"/>
  <c r="J11" i="6"/>
  <c r="J12" i="6"/>
  <c r="J13" i="6"/>
  <c r="J14" i="6"/>
  <c r="J15" i="6"/>
  <c r="J16" i="6"/>
  <c r="D17" i="6"/>
  <c r="F17" i="6"/>
  <c r="J9" i="4"/>
  <c r="J10" i="4"/>
  <c r="J11" i="4"/>
  <c r="F12" i="4"/>
  <c r="D12" i="4"/>
  <c r="J9" i="3"/>
  <c r="J10" i="3"/>
  <c r="H11" i="3"/>
  <c r="F11" i="3"/>
  <c r="D11" i="3"/>
  <c r="J9" i="2"/>
  <c r="J8" i="2"/>
  <c r="F10" i="2"/>
  <c r="J10" i="2" s="1"/>
  <c r="G8" i="4" l="1"/>
  <c r="G11" i="4"/>
  <c r="G9" i="4"/>
  <c r="G10" i="4"/>
  <c r="E11" i="8"/>
  <c r="E10" i="8"/>
  <c r="E9" i="8"/>
  <c r="E12" i="8"/>
  <c r="E8" i="8"/>
  <c r="E15" i="12"/>
  <c r="J17" i="6"/>
  <c r="G15" i="12"/>
  <c r="E14" i="10"/>
  <c r="H10" i="8"/>
  <c r="H11" i="8"/>
  <c r="H12" i="8"/>
  <c r="H9" i="8"/>
  <c r="H8" i="8"/>
  <c r="F9" i="7"/>
  <c r="F8" i="7"/>
  <c r="I9" i="7"/>
  <c r="I8" i="7"/>
  <c r="M10" i="7"/>
  <c r="J25" i="6"/>
  <c r="G20" i="6"/>
  <c r="G19" i="6"/>
  <c r="G21" i="6"/>
  <c r="G22" i="6"/>
  <c r="G24" i="6"/>
  <c r="E20" i="6"/>
  <c r="E24" i="6"/>
  <c r="E21" i="6"/>
  <c r="E19" i="6"/>
  <c r="E22" i="6"/>
  <c r="G12" i="6"/>
  <c r="G16" i="6"/>
  <c r="G11" i="6"/>
  <c r="G13" i="6"/>
  <c r="G9" i="6"/>
  <c r="G14" i="6"/>
  <c r="G10" i="6"/>
  <c r="G15" i="6"/>
  <c r="E13" i="6"/>
  <c r="E10" i="6"/>
  <c r="E14" i="6"/>
  <c r="E16" i="6"/>
  <c r="E11" i="6"/>
  <c r="E15" i="6"/>
  <c r="E9" i="6"/>
  <c r="E12" i="6"/>
  <c r="J12" i="4"/>
  <c r="E11" i="4"/>
  <c r="E9" i="4"/>
  <c r="E8" i="4"/>
  <c r="E10" i="4"/>
  <c r="E10" i="3"/>
  <c r="E8" i="3"/>
  <c r="E9" i="3"/>
  <c r="J11" i="3"/>
  <c r="G9" i="3"/>
  <c r="G8" i="3"/>
  <c r="G10" i="3"/>
  <c r="G9" i="2"/>
  <c r="G8" i="2"/>
  <c r="G10" i="2" s="1"/>
  <c r="I10" i="7" l="1"/>
  <c r="E13" i="8"/>
  <c r="F10" i="7"/>
  <c r="E12" i="4"/>
  <c r="H13" i="8"/>
  <c r="G25" i="6"/>
  <c r="E25" i="6"/>
  <c r="G17" i="6"/>
  <c r="E17" i="6"/>
  <c r="G12" i="4"/>
  <c r="G8" i="37" l="1"/>
  <c r="G11" i="37" s="1"/>
  <c r="K11" i="37" l="1"/>
  <c r="H25" i="6"/>
  <c r="F16" i="23" l="1"/>
  <c r="E16" i="23"/>
  <c r="D16" i="23"/>
  <c r="D12" i="16" l="1"/>
  <c r="J12" i="16" s="1"/>
  <c r="E9" i="16" l="1"/>
  <c r="E10" i="16"/>
  <c r="E11" i="16"/>
  <c r="E8" i="16"/>
  <c r="G10" i="55"/>
  <c r="F10" i="55"/>
  <c r="G14" i="55"/>
  <c r="F14" i="55"/>
  <c r="E14" i="55"/>
  <c r="D14" i="55"/>
  <c r="E10" i="55"/>
  <c r="D10" i="55"/>
  <c r="E12" i="16" l="1"/>
  <c r="F21" i="35"/>
  <c r="F15" i="35"/>
  <c r="D21" i="35"/>
  <c r="D15" i="35"/>
  <c r="G14" i="35" l="1"/>
  <c r="G11" i="35"/>
  <c r="G10" i="35"/>
  <c r="F26" i="35"/>
  <c r="G13" i="35"/>
  <c r="G12" i="35"/>
  <c r="E11" i="35"/>
  <c r="E10" i="35"/>
  <c r="E12" i="35"/>
  <c r="E14" i="35"/>
  <c r="D26" i="35"/>
  <c r="E13" i="35"/>
  <c r="E17" i="35"/>
  <c r="E18" i="35"/>
  <c r="E19" i="35"/>
  <c r="E20" i="35"/>
  <c r="G17" i="35"/>
  <c r="G18" i="35"/>
  <c r="G20" i="35"/>
  <c r="G19" i="35"/>
  <c r="G15" i="35" l="1"/>
  <c r="G21" i="35"/>
  <c r="E15" i="35"/>
  <c r="E21" i="35"/>
  <c r="G10" i="10"/>
  <c r="G11" i="10"/>
  <c r="G12" i="10"/>
  <c r="G13" i="10"/>
  <c r="G9" i="10"/>
  <c r="G9" i="11"/>
  <c r="G10" i="11"/>
  <c r="G12" i="11"/>
  <c r="G13" i="11"/>
  <c r="E9" i="11"/>
  <c r="E10" i="11"/>
  <c r="E12" i="11"/>
  <c r="E13" i="11"/>
  <c r="H13" i="9"/>
  <c r="I10" i="9" s="1"/>
  <c r="G14" i="10" l="1"/>
  <c r="E11" i="11"/>
  <c r="G8" i="11"/>
  <c r="G11" i="11"/>
  <c r="G14" i="11" s="1"/>
  <c r="E8" i="11"/>
  <c r="I11" i="9"/>
  <c r="I8" i="9"/>
  <c r="I12" i="9"/>
  <c r="I9" i="9"/>
  <c r="J13" i="8"/>
  <c r="K9" i="8" s="1"/>
  <c r="N9" i="7"/>
  <c r="I10" i="3"/>
  <c r="I9" i="3"/>
  <c r="I8" i="3"/>
  <c r="G11" i="3"/>
  <c r="E11" i="3"/>
  <c r="H12" i="4"/>
  <c r="K10" i="7"/>
  <c r="E14" i="11" l="1"/>
  <c r="I13" i="9"/>
  <c r="L9" i="7"/>
  <c r="L8" i="7"/>
  <c r="N10" i="7"/>
  <c r="I8" i="4"/>
  <c r="I9" i="4"/>
  <c r="I10" i="4"/>
  <c r="I11" i="4"/>
  <c r="I11" i="3"/>
  <c r="K11" i="8"/>
  <c r="K10" i="8"/>
  <c r="K12" i="8"/>
  <c r="K8" i="8"/>
  <c r="K25" i="6"/>
  <c r="K21" i="6"/>
  <c r="K22" i="6"/>
  <c r="K24" i="6"/>
  <c r="K19" i="6"/>
  <c r="I20" i="6"/>
  <c r="I21" i="6"/>
  <c r="I22" i="6"/>
  <c r="I24" i="6"/>
  <c r="I19" i="6"/>
  <c r="K10" i="6"/>
  <c r="K11" i="6"/>
  <c r="K12" i="6"/>
  <c r="K13" i="6"/>
  <c r="K15" i="6"/>
  <c r="K16" i="6"/>
  <c r="H17" i="6"/>
  <c r="I12" i="6" s="1"/>
  <c r="K13" i="8" l="1"/>
  <c r="L10" i="7"/>
  <c r="K14" i="6"/>
  <c r="I25" i="6"/>
  <c r="I12" i="4"/>
  <c r="I15" i="6"/>
  <c r="I11" i="6"/>
  <c r="I13" i="6"/>
  <c r="K17" i="6"/>
  <c r="I14" i="6"/>
  <c r="I10" i="6"/>
  <c r="I9" i="6"/>
  <c r="I16" i="6"/>
  <c r="K9" i="4"/>
  <c r="K10" i="4"/>
  <c r="K11" i="4"/>
  <c r="K12" i="4"/>
  <c r="K9" i="2"/>
  <c r="H10" i="2"/>
  <c r="K10" i="2" s="1"/>
  <c r="I17" i="6" l="1"/>
  <c r="I9" i="2"/>
  <c r="I8" i="2"/>
  <c r="I10" i="2" l="1"/>
  <c r="M18" i="35"/>
  <c r="M19" i="35"/>
  <c r="M20" i="35"/>
  <c r="M17" i="35"/>
  <c r="L18" i="35"/>
  <c r="L19" i="35"/>
  <c r="L20" i="35"/>
  <c r="L17" i="35"/>
  <c r="M11" i="35"/>
  <c r="M12" i="35"/>
  <c r="M13" i="35"/>
  <c r="M14" i="35"/>
  <c r="L11" i="35"/>
  <c r="L12" i="35"/>
  <c r="L13" i="35"/>
  <c r="L14" i="35"/>
  <c r="J21" i="35"/>
  <c r="J15" i="35"/>
  <c r="H21" i="35"/>
  <c r="I20" i="35" s="1"/>
  <c r="H15" i="35"/>
  <c r="H10" i="34"/>
  <c r="H17" i="34"/>
  <c r="H18" i="34"/>
  <c r="H25" i="34"/>
  <c r="H26" i="34"/>
  <c r="F29" i="34"/>
  <c r="F31" i="34" s="1"/>
  <c r="F27" i="34"/>
  <c r="F21" i="34"/>
  <c r="F23" i="34" s="1"/>
  <c r="F19" i="34"/>
  <c r="F13" i="34"/>
  <c r="F15" i="34" s="1"/>
  <c r="F11" i="34"/>
  <c r="K9" i="32"/>
  <c r="K10" i="32"/>
  <c r="K12" i="32"/>
  <c r="K13" i="32"/>
  <c r="J9" i="32"/>
  <c r="J10" i="32"/>
  <c r="J11" i="32"/>
  <c r="J12" i="32"/>
  <c r="J13" i="32"/>
  <c r="J14" i="32"/>
  <c r="J15" i="32"/>
  <c r="H11" i="32"/>
  <c r="H14" i="32"/>
  <c r="K14" i="32" s="1"/>
  <c r="H10" i="29"/>
  <c r="H11" i="29"/>
  <c r="H14" i="29"/>
  <c r="H15" i="29"/>
  <c r="H17" i="29"/>
  <c r="H18" i="29"/>
  <c r="F19" i="29"/>
  <c r="D19" i="29"/>
  <c r="F12" i="29"/>
  <c r="D12" i="29"/>
  <c r="H10" i="28"/>
  <c r="H11" i="28"/>
  <c r="H14" i="28"/>
  <c r="H15" i="28"/>
  <c r="H16" i="28"/>
  <c r="F17" i="28"/>
  <c r="D17" i="28"/>
  <c r="F12" i="28"/>
  <c r="D12" i="28"/>
  <c r="H26" i="35" l="1"/>
  <c r="J26" i="35"/>
  <c r="H15" i="32"/>
  <c r="I10" i="35"/>
  <c r="K19" i="35"/>
  <c r="K13" i="35"/>
  <c r="F20" i="29"/>
  <c r="M21" i="35"/>
  <c r="H17" i="28"/>
  <c r="H12" i="28"/>
  <c r="I17" i="35"/>
  <c r="I18" i="35"/>
  <c r="I19" i="35"/>
  <c r="I14" i="35"/>
  <c r="L21" i="35"/>
  <c r="H19" i="29"/>
  <c r="D20" i="29"/>
  <c r="D18" i="28"/>
  <c r="E15" i="28" s="1"/>
  <c r="F18" i="28"/>
  <c r="G16" i="28" s="1"/>
  <c r="M15" i="35"/>
  <c r="K11" i="32"/>
  <c r="H12" i="29"/>
  <c r="I11" i="35"/>
  <c r="I12" i="35"/>
  <c r="I13" i="35"/>
  <c r="K20" i="35"/>
  <c r="K17" i="35"/>
  <c r="K14" i="35"/>
  <c r="K12" i="35"/>
  <c r="K18" i="35"/>
  <c r="L15" i="35"/>
  <c r="K10" i="35"/>
  <c r="K11" i="35"/>
  <c r="G12" i="29" l="1"/>
  <c r="G9" i="29"/>
  <c r="G11" i="29"/>
  <c r="G10" i="29"/>
  <c r="I14" i="32"/>
  <c r="I12" i="32"/>
  <c r="I13" i="32"/>
  <c r="I10" i="32"/>
  <c r="I11" i="32"/>
  <c r="I15" i="32" s="1"/>
  <c r="K15" i="32"/>
  <c r="I9" i="32"/>
  <c r="E10" i="28"/>
  <c r="E9" i="28"/>
  <c r="E17" i="29"/>
  <c r="E10" i="29"/>
  <c r="E19" i="29"/>
  <c r="E9" i="29"/>
  <c r="E14" i="29"/>
  <c r="E18" i="29"/>
  <c r="E15" i="29"/>
  <c r="E11" i="29"/>
  <c r="E16" i="29"/>
  <c r="E12" i="29"/>
  <c r="I15" i="35"/>
  <c r="I8" i="32"/>
  <c r="G11" i="28"/>
  <c r="K15" i="35"/>
  <c r="I21" i="35"/>
  <c r="K21" i="35"/>
  <c r="G14" i="28"/>
  <c r="G10" i="28"/>
  <c r="E11" i="28"/>
  <c r="E14" i="28"/>
  <c r="E16" i="28"/>
  <c r="G9" i="28"/>
  <c r="G17" i="28"/>
  <c r="E12" i="28"/>
  <c r="G15" i="28"/>
  <c r="H18" i="28"/>
  <c r="G12" i="28"/>
  <c r="E17" i="28"/>
  <c r="H20" i="29"/>
  <c r="G17" i="29"/>
  <c r="G16" i="29"/>
  <c r="G14" i="29"/>
  <c r="G19" i="29"/>
  <c r="G15" i="29"/>
  <c r="G18" i="29"/>
  <c r="G20" i="29" l="1"/>
  <c r="G18" i="28"/>
  <c r="E20" i="29"/>
  <c r="E18" i="28"/>
  <c r="L10" i="23"/>
  <c r="L11" i="23"/>
  <c r="L13" i="23"/>
  <c r="L14" i="23"/>
  <c r="L15" i="23"/>
  <c r="K10" i="23"/>
  <c r="K11" i="23"/>
  <c r="K13" i="23"/>
  <c r="K14" i="23"/>
  <c r="K15" i="23"/>
  <c r="J10" i="23"/>
  <c r="J11" i="23"/>
  <c r="J12" i="23"/>
  <c r="J13" i="23"/>
  <c r="J14" i="23"/>
  <c r="J15" i="23"/>
  <c r="H16" i="23"/>
  <c r="K16" i="23" s="1"/>
  <c r="I16" i="23"/>
  <c r="L16" i="23" s="1"/>
  <c r="G16" i="23"/>
  <c r="J16" i="23" s="1"/>
  <c r="H13" i="54" l="1"/>
  <c r="H9" i="54"/>
  <c r="H10" i="54"/>
  <c r="H11" i="54"/>
  <c r="H8" i="54"/>
  <c r="F14" i="54"/>
  <c r="F12" i="54"/>
  <c r="K10" i="14"/>
  <c r="H11" i="14"/>
  <c r="H10" i="13"/>
  <c r="F11" i="13"/>
  <c r="H11" i="13" s="1"/>
  <c r="K9" i="12"/>
  <c r="K10" i="12"/>
  <c r="K11" i="12"/>
  <c r="K12" i="12"/>
  <c r="K13" i="12"/>
  <c r="K14" i="12"/>
  <c r="K8" i="12"/>
  <c r="H15" i="12"/>
  <c r="K9" i="11"/>
  <c r="K10" i="11"/>
  <c r="K13" i="11"/>
  <c r="K11" i="11"/>
  <c r="K11" i="10"/>
  <c r="K12" i="10"/>
  <c r="K13" i="10"/>
  <c r="I9" i="14" l="1"/>
  <c r="I10" i="14"/>
  <c r="K11" i="14"/>
  <c r="K10" i="10"/>
  <c r="G11" i="16"/>
  <c r="G10" i="16"/>
  <c r="G8" i="16"/>
  <c r="H14" i="11"/>
  <c r="I10" i="12"/>
  <c r="I14" i="12"/>
  <c r="I11" i="12"/>
  <c r="I12" i="12"/>
  <c r="I9" i="12"/>
  <c r="I13" i="12"/>
  <c r="I8" i="12"/>
  <c r="K15" i="12"/>
  <c r="H14" i="10"/>
  <c r="K9" i="9"/>
  <c r="K10" i="9"/>
  <c r="K11" i="9"/>
  <c r="K12" i="9"/>
  <c r="K13" i="9"/>
  <c r="G12" i="16" l="1"/>
  <c r="I11" i="14"/>
  <c r="I15" i="12"/>
  <c r="I13" i="10"/>
  <c r="I9" i="10"/>
  <c r="I12" i="10"/>
  <c r="I11" i="10"/>
  <c r="I10" i="10"/>
  <c r="I10" i="11"/>
  <c r="I12" i="11"/>
  <c r="I9" i="11"/>
  <c r="I13" i="11"/>
  <c r="K14" i="11"/>
  <c r="K14" i="10"/>
  <c r="K9" i="3"/>
  <c r="K10" i="3"/>
  <c r="K11" i="3"/>
  <c r="K8" i="3"/>
  <c r="I14" i="10" l="1"/>
  <c r="I8" i="11"/>
  <c r="I11" i="11"/>
  <c r="E14" i="54"/>
  <c r="D14" i="54"/>
  <c r="E12" i="54"/>
  <c r="D12" i="54"/>
  <c r="I14" i="11" l="1"/>
</calcChain>
</file>

<file path=xl/comments1.xml><?xml version="1.0" encoding="utf-8"?>
<comments xmlns="http://schemas.openxmlformats.org/spreadsheetml/2006/main">
  <authors>
    <author>Author</author>
  </authors>
  <commentList>
    <comment ref="D10" authorId="0">
      <text>
        <r>
          <rPr>
            <b/>
            <sz val="9"/>
            <color indexed="81"/>
            <rFont val="Tahoma"/>
            <family val="2"/>
          </rPr>
          <t>FBA:</t>
        </r>
        <r>
          <rPr>
            <sz val="9"/>
            <color indexed="81"/>
            <rFont val="Tahoma"/>
            <family val="2"/>
          </rPr>
          <t xml:space="preserve">
Podatak korigovan za 6,4 miliona KM u skladu sa nalogom eksternog revizora, usljed promjene računovodstvene politike vrednovanja dijela vrijednosnih papira kod jedne banke</t>
        </r>
      </text>
    </comment>
  </commentList>
</comments>
</file>

<file path=xl/comments2.xml><?xml version="1.0" encoding="utf-8"?>
<comments xmlns="http://schemas.openxmlformats.org/spreadsheetml/2006/main">
  <authors>
    <author>Author</author>
  </authors>
  <commentList>
    <comment ref="D8" authorId="0">
      <text>
        <r>
          <rPr>
            <b/>
            <sz val="9"/>
            <color indexed="81"/>
            <rFont val="Tahoma"/>
            <family val="2"/>
          </rPr>
          <t>FBA:</t>
        </r>
        <r>
          <rPr>
            <sz val="9"/>
            <color indexed="81"/>
            <rFont val="Tahoma"/>
            <family val="2"/>
          </rPr>
          <t xml:space="preserve">
podatak korigovan za 6,4 miliona KM u skladu sa nalogom eksternog revizora, usljed promjene računovodstvene politike vrednovanja dijela vrijednosnih papira kod jedne banke</t>
        </r>
      </text>
    </comment>
  </commentList>
</comments>
</file>

<file path=xl/sharedStrings.xml><?xml version="1.0" encoding="utf-8"?>
<sst xmlns="http://schemas.openxmlformats.org/spreadsheetml/2006/main" count="1950" uniqueCount="726">
  <si>
    <t xml:space="preserve">                                                                                                                                                                             </t>
  </si>
  <si>
    <t xml:space="preserve">                                                                                                                                                                  </t>
  </si>
  <si>
    <t>Ukupno</t>
  </si>
  <si>
    <t xml:space="preserve">                                                                                                                                                                 </t>
  </si>
  <si>
    <t xml:space="preserve">                                                                                                                                                                              </t>
  </si>
  <si>
    <t xml:space="preserve">                                                                                                                                                              </t>
  </si>
  <si>
    <t xml:space="preserve">                                                                                                                                                                      </t>
  </si>
  <si>
    <t>%</t>
  </si>
  <si>
    <t xml:space="preserve">                                                                                                                                                                           </t>
  </si>
  <si>
    <t xml:space="preserve">                                                                                                                                                               </t>
  </si>
  <si>
    <t>(3/2)</t>
  </si>
  <si>
    <t>(4/3)</t>
  </si>
  <si>
    <t xml:space="preserve">                                                                                                                      </t>
  </si>
  <si>
    <t xml:space="preserve">                                                                                                                                                                </t>
  </si>
  <si>
    <t>1.1.</t>
  </si>
  <si>
    <t>1.1.1.</t>
  </si>
  <si>
    <t>1.1.1.1.</t>
  </si>
  <si>
    <t>1.1.1.2.</t>
  </si>
  <si>
    <t>1.1.1.3.</t>
  </si>
  <si>
    <t>1.1.1.4.</t>
  </si>
  <si>
    <t>1.1.1.5.</t>
  </si>
  <si>
    <t>1.1.1.6.</t>
  </si>
  <si>
    <t>1.1.1.7.</t>
  </si>
  <si>
    <t>1.1.1.8.</t>
  </si>
  <si>
    <t>1.1.1.9.</t>
  </si>
  <si>
    <t>-</t>
  </si>
  <si>
    <t>1.1.1.10.</t>
  </si>
  <si>
    <t>1.1.1.11.</t>
  </si>
  <si>
    <t>1.1.1.12.</t>
  </si>
  <si>
    <t>1.1.1.13.</t>
  </si>
  <si>
    <t>1.1.2.</t>
  </si>
  <si>
    <t>1.2.</t>
  </si>
  <si>
    <t>1.2.1.</t>
  </si>
  <si>
    <t>1.2.2.</t>
  </si>
  <si>
    <t>1.2.3.</t>
  </si>
  <si>
    <t>1.2.4.</t>
  </si>
  <si>
    <t>1.2.5.</t>
  </si>
  <si>
    <t xml:space="preserve">                                                                                                                                                                       </t>
  </si>
  <si>
    <t>Struktura ukupnih prihoda</t>
  </si>
  <si>
    <t xml:space="preserve">            %</t>
  </si>
  <si>
    <t xml:space="preserve">       %</t>
  </si>
  <si>
    <t>LCR</t>
  </si>
  <si>
    <t>85,0%</t>
  </si>
  <si>
    <t>80,0%</t>
  </si>
  <si>
    <t>75,0%</t>
  </si>
  <si>
    <t>EUR</t>
  </si>
  <si>
    <t xml:space="preserve">                                                                                                                                        </t>
  </si>
  <si>
    <t xml:space="preserve">                                                                                                                                                   </t>
  </si>
  <si>
    <t>5=(3+4)</t>
  </si>
  <si>
    <t>9=(7+8)</t>
  </si>
  <si>
    <t xml:space="preserve">   </t>
  </si>
  <si>
    <t>1–15</t>
  </si>
  <si>
    <t>16–30</t>
  </si>
  <si>
    <t>31–60</t>
  </si>
  <si>
    <t>61–90</t>
  </si>
  <si>
    <t>91–180</t>
  </si>
  <si>
    <t>0-60</t>
  </si>
  <si>
    <t>60-90</t>
  </si>
  <si>
    <t>90-180</t>
  </si>
  <si>
    <t>31.12.2019.</t>
  </si>
  <si>
    <t xml:space="preserve">       31.12.2019.</t>
  </si>
  <si>
    <t>a)</t>
  </si>
  <si>
    <t>b)</t>
  </si>
  <si>
    <t>c)</t>
  </si>
  <si>
    <t>d)</t>
  </si>
  <si>
    <t>e)</t>
  </si>
  <si>
    <t>f)</t>
  </si>
  <si>
    <t>1.</t>
  </si>
  <si>
    <t>2.</t>
  </si>
  <si>
    <t>3.</t>
  </si>
  <si>
    <t>4.</t>
  </si>
  <si>
    <t>5.</t>
  </si>
  <si>
    <t>6.</t>
  </si>
  <si>
    <t>7.</t>
  </si>
  <si>
    <t>8.</t>
  </si>
  <si>
    <t>9.</t>
  </si>
  <si>
    <t>10.</t>
  </si>
  <si>
    <t>11.</t>
  </si>
  <si>
    <t>12.</t>
  </si>
  <si>
    <t>13.</t>
  </si>
  <si>
    <t>14.</t>
  </si>
  <si>
    <t>15.</t>
  </si>
  <si>
    <t xml:space="preserve">  - % -</t>
  </si>
  <si>
    <t>1.3.</t>
  </si>
  <si>
    <t>1.4.</t>
  </si>
  <si>
    <t>1.5.</t>
  </si>
  <si>
    <t>2.1.</t>
  </si>
  <si>
    <t>2.2.</t>
  </si>
  <si>
    <t>2.3.</t>
  </si>
  <si>
    <t>2.4.</t>
  </si>
  <si>
    <t>5=3+4</t>
  </si>
  <si>
    <t>9=7+8</t>
  </si>
  <si>
    <t>ECL</t>
  </si>
  <si>
    <t>% ECL</t>
  </si>
  <si>
    <t xml:space="preserve">       5=3+4</t>
  </si>
  <si>
    <t>8=6+7</t>
  </si>
  <si>
    <t>6=3+4+5</t>
  </si>
  <si>
    <t xml:space="preserve">    -</t>
  </si>
  <si>
    <t xml:space="preserve">  9=7*3</t>
  </si>
  <si>
    <t xml:space="preserve"> 10=8*4</t>
  </si>
  <si>
    <t>12=9+10+11</t>
  </si>
  <si>
    <t>7=3+5</t>
  </si>
  <si>
    <t>8=4+6</t>
  </si>
  <si>
    <t>13=9+11</t>
  </si>
  <si>
    <t>14=10+12</t>
  </si>
  <si>
    <t>(5/3)</t>
  </si>
  <si>
    <t>(7/5)</t>
  </si>
  <si>
    <t>(7/4)</t>
  </si>
  <si>
    <t>(10/7)</t>
  </si>
  <si>
    <t>(5/4)</t>
  </si>
  <si>
    <t>6=4/3</t>
  </si>
  <si>
    <t>7=5/4</t>
  </si>
  <si>
    <t xml:space="preserve">3. </t>
  </si>
  <si>
    <t>(6/3)</t>
  </si>
  <si>
    <t>(8/5)</t>
  </si>
  <si>
    <t>(7/3)</t>
  </si>
  <si>
    <t>(9/5)</t>
  </si>
  <si>
    <t>31.12.2020.</t>
  </si>
  <si>
    <t xml:space="preserve">       31.12.2020.</t>
  </si>
  <si>
    <t xml:space="preserve">31.12.2020. </t>
  </si>
  <si>
    <t xml:space="preserve"> 31.12.2020. </t>
  </si>
  <si>
    <t>- % -</t>
  </si>
  <si>
    <t>31.03.2021.</t>
  </si>
  <si>
    <t>31.12.2019.*</t>
  </si>
  <si>
    <t>0</t>
  </si>
  <si>
    <t>9=4x3</t>
  </si>
  <si>
    <t>10=7x6</t>
  </si>
  <si>
    <t>11=8x3</t>
  </si>
  <si>
    <t>13=9+10+11+12</t>
  </si>
  <si>
    <t>1.6.</t>
  </si>
  <si>
    <t>2.5.</t>
  </si>
  <si>
    <t>* Podaci korigovani usljed promjene računovodstvene politike vrednovanja dijela vrijednosnih papira kod jedne banke, u skladu sa nalogom eksternog revizora</t>
  </si>
  <si>
    <t>2017.</t>
  </si>
  <si>
    <t>2018.</t>
  </si>
  <si>
    <t>2019.</t>
  </si>
  <si>
    <t>2020.</t>
  </si>
  <si>
    <t>EU</t>
  </si>
  <si>
    <t>BiH</t>
  </si>
  <si>
    <t>2021. *</t>
  </si>
  <si>
    <t>Tabela 31: LCR</t>
  </si>
  <si>
    <t>Tabela 32: Ročna struktura depozita po preostalom dospijeću</t>
  </si>
  <si>
    <t>USD</t>
  </si>
  <si>
    <t>7 (5/3)</t>
  </si>
  <si>
    <t>8 (6/4)</t>
  </si>
  <si>
    <t>01.01. - 30.06.2020.</t>
  </si>
  <si>
    <t>01.01. - 30.06.2021.</t>
  </si>
  <si>
    <t xml:space="preserve">01.01. - 30.06.2021. </t>
  </si>
  <si>
    <t xml:space="preserve">01.01. - 30.06.2020. </t>
  </si>
  <si>
    <t>01.01.-30.06.2020.</t>
  </si>
  <si>
    <t>01.01.-30.06.2021.</t>
  </si>
  <si>
    <t>01.01.-30.06.2021. </t>
  </si>
  <si>
    <t>30.06.2021.</t>
  </si>
  <si>
    <t xml:space="preserve"> 30.06.2021. </t>
  </si>
  <si>
    <t xml:space="preserve">       30.06.2021.</t>
  </si>
  <si>
    <t xml:space="preserve">30.06.2021. </t>
  </si>
  <si>
    <t>30.03.2021.</t>
  </si>
  <si>
    <t xml:space="preserve">                  30.06.2019.</t>
  </si>
  <si>
    <t xml:space="preserve">                 30.06.2020.</t>
  </si>
  <si>
    <t xml:space="preserve">    30.06.2021.</t>
  </si>
  <si>
    <t>30.06.2020.</t>
  </si>
  <si>
    <t xml:space="preserve"> 30.06.2021.</t>
  </si>
  <si>
    <t>30.06.2019.</t>
  </si>
  <si>
    <t xml:space="preserve">5. </t>
  </si>
  <si>
    <t xml:space="preserve">7. </t>
  </si>
  <si>
    <t xml:space="preserve">01.01. - 30.06.2020.* </t>
  </si>
  <si>
    <t>01.01. - 30.06.2020.*</t>
  </si>
  <si>
    <t>Tables:</t>
  </si>
  <si>
    <t>No.</t>
  </si>
  <si>
    <t xml:space="preserve">Table 1: Selected macroeconomic indicators </t>
  </si>
  <si>
    <t>Area/interest rates</t>
  </si>
  <si>
    <t>GDP growth in %</t>
  </si>
  <si>
    <t>USA</t>
  </si>
  <si>
    <t>Euroarea</t>
  </si>
  <si>
    <t>Slovenia</t>
  </si>
  <si>
    <t>Croatia</t>
  </si>
  <si>
    <t>Serbia</t>
  </si>
  <si>
    <t>Consumer price change (CPI), annual average in %</t>
  </si>
  <si>
    <t>Key interest rates</t>
  </si>
  <si>
    <t>6-month Euribor in %**</t>
  </si>
  <si>
    <t>Yield to 10-year German government bonds in %***</t>
  </si>
  <si>
    <t>Yield to  10-year Italian government bonds in %</t>
  </si>
  <si>
    <t>* Expected values for 2021 (IMF, World Economic Outlook, April 2021); for interest rates - data for June 2021.</t>
  </si>
  <si>
    <t>**Data for this period refer to Euribor on the first working day of the last month of the reporting period</t>
  </si>
  <si>
    <t xml:space="preserve">*** Eurostat for EU-member states, 10-year yield used in calculating the criteria from Maastricht: data for the last month of the reporting period. </t>
  </si>
  <si>
    <t>Souce: IMF, World Economic Outlook Database, April 2021; Eurostat</t>
  </si>
  <si>
    <t>Table 2: Org. parts, network of ATMs and POS devices of banks operating in the FB&amp;H</t>
  </si>
  <si>
    <t>Description</t>
  </si>
  <si>
    <t>Business unit/ branch</t>
  </si>
  <si>
    <t>Other organisational units</t>
  </si>
  <si>
    <t>POS devices</t>
  </si>
  <si>
    <t>ATMs</t>
  </si>
  <si>
    <t>Banks seated in the FB&amp;H (in the territory of B&amp;H)</t>
  </si>
  <si>
    <t>Total</t>
  </si>
  <si>
    <t>Organisational parts of banks from the RS doing business in the FB&amp;H</t>
  </si>
  <si>
    <t xml:space="preserve"> Table 3: Ownership structure according to total capital</t>
  </si>
  <si>
    <t>Banks</t>
  </si>
  <si>
    <t>Index</t>
  </si>
  <si>
    <t>Amount</t>
  </si>
  <si>
    <t>% share</t>
  </si>
  <si>
    <t>State-owned banks</t>
  </si>
  <si>
    <t>Private banks</t>
  </si>
  <si>
    <t>-  BAM 000 -</t>
  </si>
  <si>
    <t xml:space="preserve">* Data corrected based on an external auditor's order due to subsequent measurement of financial assets at fair value in case of a share with one bank, which led to an increase of total capital of the FB&amp;H banking system by BAM 5.8 million.   </t>
  </si>
  <si>
    <t xml:space="preserve">  -  BAM 000 -</t>
  </si>
  <si>
    <t>Table 4: Ownership structure according to state-owned, private and foreign capital</t>
  </si>
  <si>
    <t>Share capital</t>
  </si>
  <si>
    <t>State-owned capital</t>
  </si>
  <si>
    <t xml:space="preserve"> Private capital (residents)</t>
  </si>
  <si>
    <t xml:space="preserve"> Foreign capital (non-residents)</t>
  </si>
  <si>
    <t>Table 5: Market shares of banks by ownership type (majority capital)</t>
  </si>
  <si>
    <t>Number of banks</t>
  </si>
  <si>
    <t>Share in total capital</t>
  </si>
  <si>
    <t>Share in total assets</t>
  </si>
  <si>
    <t>Banks with majority state-owned capital</t>
  </si>
  <si>
    <t>Banks with majority private capital - residents</t>
  </si>
  <si>
    <t>Banks with majority foreign capital</t>
  </si>
  <si>
    <t>Qualification</t>
  </si>
  <si>
    <t>Number of employees</t>
  </si>
  <si>
    <t xml:space="preserve"> University degree</t>
  </si>
  <si>
    <t xml:space="preserve"> Two-year post secondary school degree</t>
  </si>
  <si>
    <t xml:space="preserve"> Secondary school degree</t>
  </si>
  <si>
    <t xml:space="preserve"> Other</t>
  </si>
  <si>
    <t>Table 6: Qualification structure of employees in FB&amp;H banks</t>
  </si>
  <si>
    <t xml:space="preserve"> -  BAM 000 -</t>
  </si>
  <si>
    <t>Table 7: Total assets per employee</t>
  </si>
  <si>
    <t>Assets</t>
  </si>
  <si>
    <t>Assets per employee</t>
  </si>
  <si>
    <t>Table 8: Balance sheet</t>
  </si>
  <si>
    <t>ASSETS:</t>
  </si>
  <si>
    <t>Cash</t>
  </si>
  <si>
    <t>Securities</t>
  </si>
  <si>
    <t>Placements to other banks</t>
  </si>
  <si>
    <t xml:space="preserve">Loans </t>
  </si>
  <si>
    <t>Impairments</t>
  </si>
  <si>
    <t>Net loans (loans minus impairments)</t>
  </si>
  <si>
    <t>Business premises and other fixed assets</t>
  </si>
  <si>
    <t>Other assets</t>
  </si>
  <si>
    <t>TOTAL ASSETS</t>
  </si>
  <si>
    <t>LIABILITIES</t>
  </si>
  <si>
    <t>Deposits</t>
  </si>
  <si>
    <t>Borrowings from other banks</t>
  </si>
  <si>
    <t>Liabilities on loans</t>
  </si>
  <si>
    <t>Other liabilities</t>
  </si>
  <si>
    <t>CAPITAL</t>
  </si>
  <si>
    <t>Capital</t>
  </si>
  <si>
    <t xml:space="preserve">TOTAL LIABILITIES </t>
  </si>
  <si>
    <t>(LIABILITIES AND CAPITAL)</t>
  </si>
  <si>
    <t xml:space="preserve">* Based on an external auditor's order with one bank, Y2019 financial statements got corrected due to subsequent measurement of financial assets  </t>
  </si>
  <si>
    <t>at fair value in case of one share, which led to an increase of the balance sheet total of the FB&amp;H banking system by BAM 6.4 million.</t>
  </si>
  <si>
    <t>Table 9: Banks’ assets according to ownership structure</t>
  </si>
  <si>
    <t xml:space="preserve">Assets        (BAM 000) </t>
  </si>
  <si>
    <t>State-owned</t>
  </si>
  <si>
    <t>Private</t>
  </si>
  <si>
    <t>Table 10: Share of groups of banks in total assets</t>
  </si>
  <si>
    <t>Amount of assets</t>
  </si>
  <si>
    <t xml:space="preserve"> I (over BAM 2 billion)</t>
  </si>
  <si>
    <t xml:space="preserve"> II (BAM 1-2 billion)</t>
  </si>
  <si>
    <t xml:space="preserve"> III (BAM 0.5-1 billion)</t>
  </si>
  <si>
    <t xml:space="preserve"> IV (BAM 0.1-0.5 billion)</t>
  </si>
  <si>
    <t xml:space="preserve"> V (below BAM 0.1 billion)</t>
  </si>
  <si>
    <t>Table 11: Banks' cash</t>
  </si>
  <si>
    <t xml:space="preserve"> Cash</t>
  </si>
  <si>
    <t xml:space="preserve"> Reserve account with CBBiH</t>
  </si>
  <si>
    <t xml:space="preserve"> Accounts with deposit institutions in BiH</t>
  </si>
  <si>
    <t xml:space="preserve"> Accounts with deposit institutions abroad</t>
  </si>
  <si>
    <t xml:space="preserve"> Cash in process of collection</t>
  </si>
  <si>
    <t>Table 12: Investments in securities according to type of instrument</t>
  </si>
  <si>
    <t>Investments in securities</t>
  </si>
  <si>
    <t>Equity securities</t>
  </si>
  <si>
    <t>Debt securities:</t>
  </si>
  <si>
    <t xml:space="preserve"> - Securities of all levels of governments in BiH</t>
  </si>
  <si>
    <t xml:space="preserve"> - Government securities (other countries)</t>
  </si>
  <si>
    <t>Corporate bonds**</t>
  </si>
  <si>
    <t>* Due to corrections made to Y2019 financial statements based on the external auditor's order with one bank (caused by subsequent measurement of financial assets at fair value in case of one share), there was an increase of equity securities, i.e. securities portfolio at the F&amp;H banking sector level by an amount of BAM 6.4 million.</t>
  </si>
  <si>
    <t>** Majority, i.e. app. 93.6%, relates to the EU and US banks’ bonds, while the remainder relates to the EU companies’ bonds.</t>
  </si>
  <si>
    <t>Table 13: Securities of B&amp;H entity governments</t>
  </si>
  <si>
    <t>Debt securities of FBiH as issuer:</t>
  </si>
  <si>
    <t>Treasury bills</t>
  </si>
  <si>
    <t xml:space="preserve">Bonds </t>
  </si>
  <si>
    <t xml:space="preserve">Debt securities emitenta RS: </t>
  </si>
  <si>
    <t>Bonds</t>
  </si>
  <si>
    <t>Sectors</t>
  </si>
  <si>
    <t>Table 14: Sector structure of deposits</t>
  </si>
  <si>
    <t>Government institutions</t>
  </si>
  <si>
    <t>Public enterprises</t>
  </si>
  <si>
    <t>Private enterprises and companies</t>
  </si>
  <si>
    <t>Banking institutions</t>
  </si>
  <si>
    <t>Non-bank financial institutions</t>
  </si>
  <si>
    <t>Retail</t>
  </si>
  <si>
    <t>Other</t>
  </si>
  <si>
    <t>Table 15: Retail savings</t>
  </si>
  <si>
    <t xml:space="preserve">          Index</t>
  </si>
  <si>
    <t>Savings deposits</t>
  </si>
  <si>
    <t xml:space="preserve"> Short-term savings deposits</t>
  </si>
  <si>
    <t xml:space="preserve"> Long-term savings deposits </t>
  </si>
  <si>
    <t xml:space="preserve">     Index</t>
  </si>
  <si>
    <t>Table 16: Maturity structure of retail savings deposits by periods</t>
  </si>
  <si>
    <t>Table 17: Retail loans, savings and deposits</t>
  </si>
  <si>
    <t>Retail loans</t>
  </si>
  <si>
    <t>Retail savings</t>
  </si>
  <si>
    <t>Term deposits</t>
  </si>
  <si>
    <t>Demand deposits</t>
  </si>
  <si>
    <t>Loans/savings</t>
  </si>
  <si>
    <t>Retail deposits</t>
  </si>
  <si>
    <t>Loans/Retail deposits</t>
  </si>
  <si>
    <t xml:space="preserve">    -  BAM 000 -</t>
  </si>
  <si>
    <t>Table 18: Report on the balance of own funds</t>
  </si>
  <si>
    <t>Own funds</t>
  </si>
  <si>
    <t>Tier 1 capital</t>
  </si>
  <si>
    <t xml:space="preserve"> Common Equity Tier 1</t>
  </si>
  <si>
    <t xml:space="preserve"> Paid-up capital instruments</t>
  </si>
  <si>
    <t xml:space="preserve"> Share premium</t>
  </si>
  <si>
    <t xml:space="preserve"> (–) Own Common Equity Tier 1 instruments</t>
  </si>
  <si>
    <t xml:space="preserve"> Previous year retained profit</t>
  </si>
  <si>
    <t xml:space="preserve"> Recognized gain or loss</t>
  </si>
  <si>
    <t xml:space="preserve"> Accumulated other comprehensive income</t>
  </si>
  <si>
    <t xml:space="preserve">  Other reserves</t>
  </si>
  <si>
    <t>(–) Other intangible assets</t>
  </si>
  <si>
    <t>(–) Deferred tax assets that rely on future profitability and of up to not arise from temporary differences less related tax liabilities</t>
  </si>
  <si>
    <t xml:space="preserve">(–) Deduction from Addition Tier 1 items exceeding Additional Tier 1 </t>
  </si>
  <si>
    <t>(–) Deferred tax assets that are deductible and rely on future profitability and arise from temporary differences</t>
  </si>
  <si>
    <t>(–) Financial sector entities’ Common Equity Tier 1 instruments if bank has material investment</t>
  </si>
  <si>
    <t>Elements or deductions from Common Equity Tier 1 – other</t>
  </si>
  <si>
    <t>Additional Tier 1</t>
  </si>
  <si>
    <t>Deduction from Additional Tier 1 items exceeding Additional Tier 1 (deducted from Common Equity Tier 1 capital)</t>
  </si>
  <si>
    <t>Tier 2 capital</t>
  </si>
  <si>
    <t>Paid-up capital instruments and subordinated debts</t>
  </si>
  <si>
    <t xml:space="preserve"> (–) Own Tier 2 instruments</t>
  </si>
  <si>
    <t>General impairments for credit risk under standardized approach</t>
  </si>
  <si>
    <t>Deduction from Tier 2 items exceeding Tier 2 capital (deducted from Additional Tier 1 capital)</t>
  </si>
  <si>
    <t xml:space="preserve">* Y2019 data were adjusted by BAM 5.8 million since one bank (subject to the eternal auditor's order) changed data for 2019 due to changed accounting policy of measurement of one part of its securities. zbog promjene računovodstvene politike vrednovanja dijela vrijednosnih papira </t>
  </si>
  <si>
    <t>Table 19: Risk exposure structure</t>
  </si>
  <si>
    <t>Risk exposure</t>
  </si>
  <si>
    <t>Risk weighted exposures for credit risk</t>
  </si>
  <si>
    <t>Settlement/free delivery risk exposures</t>
  </si>
  <si>
    <t>Market risk (position and currency risk) exposures</t>
  </si>
  <si>
    <t>Risk exposures for operational risk</t>
  </si>
  <si>
    <t>Total risk exposure</t>
  </si>
  <si>
    <t xml:space="preserve">* Information was corrected due to changed accounting policy of measurement of one part of securities with one bank (as per the external auditor's order). </t>
  </si>
  <si>
    <t>Table 20: Capital adequacy indicators</t>
  </si>
  <si>
    <t>% and amount of regulatory minimum surplus or deficit</t>
  </si>
  <si>
    <t>Capital ratios</t>
  </si>
  <si>
    <t>Common Equity Tier 1 capital ratio</t>
  </si>
  <si>
    <t>Surplus (+) / Deficit (–) of Common Equity Tier 1 capital</t>
  </si>
  <si>
    <t>Tier 1 capital ratio</t>
  </si>
  <si>
    <t>Surplus (+) / Deficit (–) of Tier 1 capital</t>
  </si>
  <si>
    <t>Own funds ratio</t>
  </si>
  <si>
    <t xml:space="preserve">Surplus (+) / Deficit (–) of own funds </t>
  </si>
  <si>
    <t xml:space="preserve">* Information was corrected due to changed accounting policy of measurement of one part of securities with one bank (as per the external auditor's order), but this had no effect on the presented capital ratios. </t>
  </si>
  <si>
    <t xml:space="preserve">   -  BAM 000 -</t>
  </si>
  <si>
    <t>Table 21: Financial leverage ratio</t>
  </si>
  <si>
    <t>Exposure values</t>
  </si>
  <si>
    <t>Leverage ratio exposures - under Article 37(4) of Decision on Capital Calculation in Banks</t>
  </si>
  <si>
    <t>Tier 1 capital - under Article 37(3) of Decision on Capital Calculation in Banks</t>
  </si>
  <si>
    <t>Leverage ratio - under Article 37(2) of Decision on Capital Calculation in Banks</t>
  </si>
  <si>
    <t>* Information was corrected due to changed accounting policy of measurement of one part of securities with one bank (as per the external auditor's order).</t>
  </si>
  <si>
    <t>Table 22: Financial assets, off-balance sheet items and ECL</t>
  </si>
  <si>
    <t>Cash and cash facilities</t>
  </si>
  <si>
    <t>Financial assets at amortised cost</t>
  </si>
  <si>
    <t>Financial assets at fair value</t>
  </si>
  <si>
    <t>Other financial receivables</t>
  </si>
  <si>
    <t>Issued guarantees</t>
  </si>
  <si>
    <t>Uncovered letters of credit</t>
  </si>
  <si>
    <t>Irrevocably approved, but undrawn loans</t>
  </si>
  <si>
    <t>Other contingent liabil.</t>
  </si>
  <si>
    <t>I Total balance sheet exposure</t>
  </si>
  <si>
    <t>II Total off-bal.sheet items</t>
  </si>
  <si>
    <t>Total exposure (I+II)</t>
  </si>
  <si>
    <t>Table 23: Exposures by credit risk grades</t>
  </si>
  <si>
    <t>Credit risk grade 1</t>
  </si>
  <si>
    <r>
      <t>Credit risk grade</t>
    </r>
    <r>
      <rPr>
        <sz val="12"/>
        <color rgb="FF000000"/>
        <rFont val="Calibri"/>
        <family val="2"/>
        <charset val="238"/>
        <scheme val="minor"/>
      </rPr>
      <t xml:space="preserve"> 2</t>
    </r>
  </si>
  <si>
    <r>
      <t>Credit risk grade</t>
    </r>
    <r>
      <rPr>
        <sz val="12"/>
        <color rgb="FF000000"/>
        <rFont val="Calibri"/>
        <family val="2"/>
        <charset val="238"/>
        <scheme val="minor"/>
      </rPr>
      <t xml:space="preserve"> 3</t>
    </r>
  </si>
  <si>
    <t>I Total balance sheet exposure:</t>
  </si>
  <si>
    <t>II Total off-balance sheet items:</t>
  </si>
  <si>
    <t>Table 24: Loan structure by sectors</t>
  </si>
  <si>
    <t xml:space="preserve">     -  BAM 000 -</t>
  </si>
  <si>
    <t>Table 25: Maturity structure of loans</t>
  </si>
  <si>
    <t>ST loans</t>
  </si>
  <si>
    <t>LT loans</t>
  </si>
  <si>
    <t>Receivables due</t>
  </si>
  <si>
    <t>(up to 1 year)</t>
  </si>
  <si>
    <t>(over 1 year)</t>
  </si>
  <si>
    <t>Table 26: Loans by credit risk grades</t>
  </si>
  <si>
    <t>I Corporate loans:</t>
  </si>
  <si>
    <t>Total I</t>
  </si>
  <si>
    <t>II Retail loans</t>
  </si>
  <si>
    <t>Total II</t>
  </si>
  <si>
    <t>Total loans</t>
  </si>
  <si>
    <t>Total loans (I+II)</t>
  </si>
  <si>
    <t>Table 27: Actual financial performance: profit/loss</t>
  </si>
  <si>
    <t>Profit</t>
  </si>
  <si>
    <t>Loss</t>
  </si>
  <si>
    <t>Table 28: Structure of total income</t>
  </si>
  <si>
    <t xml:space="preserve">  I Interest income and similar income</t>
  </si>
  <si>
    <t>Interest-bearing deposit accounts with deposit institutions</t>
  </si>
  <si>
    <t xml:space="preserve">    Loans and leasing operations</t>
  </si>
  <si>
    <t xml:space="preserve">    Other interest income</t>
  </si>
  <si>
    <t xml:space="preserve">    Total I</t>
  </si>
  <si>
    <t xml:space="preserve"> II Operating income</t>
  </si>
  <si>
    <t xml:space="preserve">    Service fees</t>
  </si>
  <si>
    <t xml:space="preserve">    Income from FX operations</t>
  </si>
  <si>
    <t xml:space="preserve">    Other operating income </t>
  </si>
  <si>
    <t xml:space="preserve">    Total II</t>
  </si>
  <si>
    <t xml:space="preserve">    Total income (I+II)</t>
  </si>
  <si>
    <t>Table 29: Structure of total expenses</t>
  </si>
  <si>
    <t>Structure of total expenses</t>
  </si>
  <si>
    <t xml:space="preserve">  I Interest expenses and similar expenses</t>
  </si>
  <si>
    <t xml:space="preserve"> Deposits</t>
  </si>
  <si>
    <t xml:space="preserve"> Liabilities on loans and other borrowings</t>
  </si>
  <si>
    <t xml:space="preserve"> Other interest expenses</t>
  </si>
  <si>
    <t xml:space="preserve"> II Total non-interest expenses</t>
  </si>
  <si>
    <t xml:space="preserve"> Costs of impairments of assets at risk, provisions on contingent liabilities and other value adjustments </t>
  </si>
  <si>
    <t>Salary and contribution costs</t>
  </si>
  <si>
    <t>Business premises costs and depreciation</t>
  </si>
  <si>
    <t>Other operating and direct costs</t>
  </si>
  <si>
    <t>Other operating costs</t>
  </si>
  <si>
    <t xml:space="preserve">   Total II</t>
  </si>
  <si>
    <t xml:space="preserve">   Total expenses (I+II)</t>
  </si>
  <si>
    <t xml:space="preserve"> - BAM 000 or in % -</t>
  </si>
  <si>
    <t>Table 30: Profitability, productivity, and efficiency ratios</t>
  </si>
  <si>
    <t>Net profit</t>
  </si>
  <si>
    <t>Average net assets</t>
  </si>
  <si>
    <t>Average total capital</t>
  </si>
  <si>
    <t>Total income</t>
  </si>
  <si>
    <t>Net interest income</t>
  </si>
  <si>
    <t>Operating income</t>
  </si>
  <si>
    <t>Operating expenses</t>
  </si>
  <si>
    <t>Operating and direct expenses</t>
  </si>
  <si>
    <t>Other operating and direct expenses</t>
  </si>
  <si>
    <t>Return on average assets (ROAA)</t>
  </si>
  <si>
    <t>Return on average equity (ROAE)</t>
  </si>
  <si>
    <t>Total income/average assets</t>
  </si>
  <si>
    <t>Net interest income/average assets  (NIM)*</t>
  </si>
  <si>
    <t>Net interest margin (interest income /average interest-bearing assets – interest expenses/average interest-based liabilities)</t>
  </si>
  <si>
    <t>Operating expenses/total income minus other operating and direct expenses (CIR)**</t>
  </si>
  <si>
    <t>* NIM - Net Income Margin</t>
  </si>
  <si>
    <t>** CIR - Cost-income Ratio</t>
  </si>
  <si>
    <t>Liquidity buffer</t>
  </si>
  <si>
    <t>Net liquidity outflows</t>
  </si>
  <si>
    <t>Savings and sight deposits (up to 7 days)</t>
  </si>
  <si>
    <t xml:space="preserve">    7-90 days</t>
  </si>
  <si>
    <t xml:space="preserve">    91 days to one year</t>
  </si>
  <si>
    <t>1. Total short term</t>
  </si>
  <si>
    <t xml:space="preserve"> Up to 5 years</t>
  </si>
  <si>
    <t xml:space="preserve"> Over 5 years</t>
  </si>
  <si>
    <t>2. Total long term</t>
  </si>
  <si>
    <t xml:space="preserve">    Total (1 + 2)</t>
  </si>
  <si>
    <t>Ratios</t>
  </si>
  <si>
    <t>Table 33: Liquidity ratios</t>
  </si>
  <si>
    <t>Liquid assets*/ total assets</t>
  </si>
  <si>
    <t>Liquid assets/ short-term financial liabilities</t>
  </si>
  <si>
    <t xml:space="preserve">Short-term financial liabilities/ total financial liabilities </t>
  </si>
  <si>
    <t>Loans/deposits and loans taken</t>
  </si>
  <si>
    <t>Loans/ deposits, loans taken and subordinated debts**</t>
  </si>
  <si>
    <t>*Liquid assets in narrow sense: cash and deposits and other financial assets with residual maturity period of less than three months, excluding interbank deposits.</t>
  </si>
  <si>
    <t>**Previous ratio is expanded, the funding also includes subordinated debts, which is a more realistic indicator.</t>
  </si>
  <si>
    <t xml:space="preserve">            -  BAM 000 -</t>
  </si>
  <si>
    <t>Table 34: Maturity matching of financial assets and financial liabilities of up to 180 days</t>
  </si>
  <si>
    <t>I 1-30 days</t>
  </si>
  <si>
    <t>Calculation of compliance with regulatory requirements in %</t>
  </si>
  <si>
    <t>More (+) or less (-) = a - b</t>
  </si>
  <si>
    <t>II 1-90 days</t>
  </si>
  <si>
    <t>III 1-180 days</t>
  </si>
  <si>
    <t>Amount of financial assets</t>
  </si>
  <si>
    <t>Amount of financial liabilities</t>
  </si>
  <si>
    <t>Balance (+ or -) = 1-2</t>
  </si>
  <si>
    <t>Actual %= no. 1 / no. 2</t>
  </si>
  <si>
    <t>Regulatory minimum %</t>
  </si>
  <si>
    <t xml:space="preserve">    - BAM million -</t>
  </si>
  <si>
    <t>Table 35: Foreign exchange matching of financial assets and financial liabilities (EUR and total)</t>
  </si>
  <si>
    <t xml:space="preserve"> I  Financial assets</t>
  </si>
  <si>
    <t>Loans</t>
  </si>
  <si>
    <t>Loans with currency clause</t>
  </si>
  <si>
    <t>Other financial assets with currency clause</t>
  </si>
  <si>
    <t xml:space="preserve">    Total I (1+2+3+4+5)</t>
  </si>
  <si>
    <t>II  Financial liabilities</t>
  </si>
  <si>
    <t>Deposits and loans with currency clause</t>
  </si>
  <si>
    <t xml:space="preserve">   Total II (6+7+8+9)</t>
  </si>
  <si>
    <t>III Off-balance sheet</t>
  </si>
  <si>
    <t>1. Assets</t>
  </si>
  <si>
    <t>2. Liabilities</t>
  </si>
  <si>
    <t>IV  Position</t>
  </si>
  <si>
    <t>Long (amount)</t>
  </si>
  <si>
    <t>Short (amount)</t>
  </si>
  <si>
    <t>Permitted</t>
  </si>
  <si>
    <t xml:space="preserve">Less than permitted </t>
  </si>
  <si>
    <t>Table 36: Total weighted position of the banking book</t>
  </si>
  <si>
    <t>Net weighted position - KM</t>
  </si>
  <si>
    <t>Net weighted position - EUR</t>
  </si>
  <si>
    <t>Net weighted position - USD</t>
  </si>
  <si>
    <t>Net weighted position – other</t>
  </si>
  <si>
    <t>Change of economic value (1+2+3+4)</t>
  </si>
  <si>
    <t xml:space="preserve">Change of economic value/own funds </t>
  </si>
  <si>
    <t>Table 37: Qualification structure of  employees in MCOs in the FB&amp;H</t>
  </si>
  <si>
    <t>No. of employees</t>
  </si>
  <si>
    <t xml:space="preserve"> University qualifications</t>
  </si>
  <si>
    <t>Two-year post-secondary school qualifications</t>
  </si>
  <si>
    <t>Secondary school qualifications</t>
  </si>
  <si>
    <t xml:space="preserve">   - BAM 000 - </t>
  </si>
  <si>
    <t xml:space="preserve">Table 38: Microcredit sector’s balance shee </t>
  </si>
  <si>
    <t>ASSETS</t>
  </si>
  <si>
    <t xml:space="preserve"> Placements to banks</t>
  </si>
  <si>
    <t xml:space="preserve"> Microloans</t>
  </si>
  <si>
    <t xml:space="preserve"> Loan loss provisions</t>
  </si>
  <si>
    <t xml:space="preserve"> Net microloans</t>
  </si>
  <si>
    <t xml:space="preserve"> Premises and other fixed assets</t>
  </si>
  <si>
    <t xml:space="preserve"> Long-term investments</t>
  </si>
  <si>
    <t xml:space="preserve"> Other assets</t>
  </si>
  <si>
    <t xml:space="preserve"> Reserves on other items in assets, apart from loans</t>
  </si>
  <si>
    <t>Total assets</t>
  </si>
  <si>
    <t xml:space="preserve"> Liabilities on loans</t>
  </si>
  <si>
    <t xml:space="preserve"> Other liabilities</t>
  </si>
  <si>
    <t xml:space="preserve"> Capital</t>
  </si>
  <si>
    <t>Total liabilities</t>
  </si>
  <si>
    <t xml:space="preserve"> Off-balance sheet records</t>
  </si>
  <si>
    <t>Balance for MCFs</t>
  </si>
  <si>
    <t>Balance for MCCs</t>
  </si>
  <si>
    <t xml:space="preserve"> - BAM 000 - </t>
  </si>
  <si>
    <t>Table 39: Maturity structure of loans taken</t>
  </si>
  <si>
    <t>MCF</t>
  </si>
  <si>
    <t>MCC</t>
  </si>
  <si>
    <t xml:space="preserve">Liabilities on short-term loans taken  </t>
  </si>
  <si>
    <t xml:space="preserve">Liabilities on long-term loans taken </t>
  </si>
  <si>
    <t>Liabilities based on interest due</t>
  </si>
  <si>
    <t>- BAM 000 -</t>
  </si>
  <si>
    <t>Table 40: Microcredit sector’s capital structure</t>
  </si>
  <si>
    <t>Balance for MCF</t>
  </si>
  <si>
    <t>Balance for MCC</t>
  </si>
  <si>
    <t>Donated capital</t>
  </si>
  <si>
    <t>Surplus &amp; deficit of revenue over expenses</t>
  </si>
  <si>
    <t xml:space="preserve">Emission premium </t>
  </si>
  <si>
    <t>Unallocated profits</t>
  </si>
  <si>
    <t>Regulatory reserves</t>
  </si>
  <si>
    <t>Other reserves</t>
  </si>
  <si>
    <t xml:space="preserve">Total capital   </t>
  </si>
  <si>
    <t xml:space="preserve">- BAM 000 - </t>
  </si>
  <si>
    <t>Table 41: Net microloans</t>
  </si>
  <si>
    <t>Microloans (gross)</t>
  </si>
  <si>
    <t>Loan loss provisions</t>
  </si>
  <si>
    <t>Net microloans (1.-2.)</t>
  </si>
  <si>
    <t>Table 42: Sector and maturity structure of microloans</t>
  </si>
  <si>
    <t>Microloans</t>
  </si>
  <si>
    <t>Short term microloans</t>
  </si>
  <si>
    <t>Long-term</t>
  </si>
  <si>
    <t>Past-due</t>
  </si>
  <si>
    <t>microloans</t>
  </si>
  <si>
    <t>receivables</t>
  </si>
  <si>
    <t>Services</t>
  </si>
  <si>
    <t>Trade</t>
  </si>
  <si>
    <t>Agriculture</t>
  </si>
  <si>
    <t>Manufacturing</t>
  </si>
  <si>
    <t>Corporate</t>
  </si>
  <si>
    <t>Total 1</t>
  </si>
  <si>
    <t>Housing needs</t>
  </si>
  <si>
    <t>Total 2</t>
  </si>
  <si>
    <t xml:space="preserve">      Total (1+2)</t>
  </si>
  <si>
    <t>Table 43: LLPs</t>
  </si>
  <si>
    <t>Days in default</t>
  </si>
  <si>
    <t>Rate of provisions</t>
  </si>
  <si>
    <t>Amount of loans</t>
  </si>
  <si>
    <t>Share (%)</t>
  </si>
  <si>
    <t>Past-due interest</t>
  </si>
  <si>
    <t>Amount of other assets items</t>
  </si>
  <si>
    <t>Provisioning</t>
  </si>
  <si>
    <t>Total provisions</t>
  </si>
  <si>
    <t>Amount of interest</t>
  </si>
  <si>
    <t>By microcredits</t>
  </si>
  <si>
    <t>By past -due interest</t>
  </si>
  <si>
    <t>By other items in assets</t>
  </si>
  <si>
    <t>Excess allocated</t>
  </si>
  <si>
    <t>over 180</t>
  </si>
  <si>
    <t>Write off</t>
  </si>
  <si>
    <t>BAM 000</t>
  </si>
  <si>
    <t>Table 44: Structure of total income</t>
  </si>
  <si>
    <t>Structure of total income</t>
  </si>
  <si>
    <t>Share</t>
  </si>
  <si>
    <t>Interest income and similar income</t>
  </si>
  <si>
    <t>Interest on interest-bearing deposit accounts with deposit institutions</t>
  </si>
  <si>
    <t>Interest on placements to banks</t>
  </si>
  <si>
    <t>Interest on loans</t>
  </si>
  <si>
    <t>Management fee</t>
  </si>
  <si>
    <t>Prepayment fee</t>
  </si>
  <si>
    <t>Other interest income and similar income</t>
  </si>
  <si>
    <t>Service fees</t>
  </si>
  <si>
    <t>Income from collected written off receivables</t>
  </si>
  <si>
    <t>Other operating income</t>
  </si>
  <si>
    <t>Total income (1+2+3)</t>
  </si>
  <si>
    <t>Table 45: Structure of total expenses</t>
  </si>
  <si>
    <t>Interest expenses and similar expenses</t>
  </si>
  <si>
    <t>Interest on borrowed funds</t>
  </si>
  <si>
    <t>Fee for received loans</t>
  </si>
  <si>
    <t>Other interest expenses and similar expenses</t>
  </si>
  <si>
    <t>Costs of salaries and contributions</t>
  </si>
  <si>
    <t>Amortisation costs</t>
  </si>
  <si>
    <t>Material expenses</t>
  </si>
  <si>
    <t>Service costs</t>
  </si>
  <si>
    <t>Other operating expenses</t>
  </si>
  <si>
    <t>Costs of reserves for loan and other losses</t>
  </si>
  <si>
    <t>Tax on excess income over expenses(income tax)</t>
  </si>
  <si>
    <t>Total expenses (1+2+3+4+5)</t>
  </si>
  <si>
    <t>Table 46: Qualification structure of employees in leasing companies in the FB&amp;H</t>
  </si>
  <si>
    <t>Table 47: Structure of financial leasing receivables</t>
  </si>
  <si>
    <t>Short-term receivables</t>
  </si>
  <si>
    <t>Long-term receivables</t>
  </si>
  <si>
    <t>Due receivables</t>
  </si>
  <si>
    <t>Total receivables</t>
  </si>
  <si>
    <t>Share in %</t>
  </si>
  <si>
    <t>By leasing object</t>
  </si>
  <si>
    <t xml:space="preserve"> Passenger vehicles</t>
  </si>
  <si>
    <t>Vehicles for performing business activity (cargo and passenger vehicles)</t>
  </si>
  <si>
    <t xml:space="preserve"> Machines and equipment</t>
  </si>
  <si>
    <t xml:space="preserve"> Real estate</t>
  </si>
  <si>
    <t>By lessee</t>
  </si>
  <si>
    <t>Entrepreneurs</t>
  </si>
  <si>
    <t xml:space="preserve">Retail </t>
  </si>
  <si>
    <t xml:space="preserve">Other </t>
  </si>
  <si>
    <t xml:space="preserve">    - BAM 000 -</t>
  </si>
  <si>
    <t>Index   (4/3)</t>
  </si>
  <si>
    <t>Table 48: Structure of financial leasing receivables – comparative overview</t>
  </si>
  <si>
    <t>Index        (5/3)</t>
  </si>
  <si>
    <t>Table 49: Structure of net balance sheet assets positions</t>
  </si>
  <si>
    <t>Financial leasing</t>
  </si>
  <si>
    <t>Operational leasing</t>
  </si>
  <si>
    <t>Loan</t>
  </si>
  <si>
    <t>Rate of reserv. for finan. leasing (movables)</t>
  </si>
  <si>
    <t>Rate of reserv. for finan. leasing (immovables)</t>
  </si>
  <si>
    <t>Amount of receivables for movables</t>
  </si>
  <si>
    <t>Amount of receivables for immovables</t>
  </si>
  <si>
    <t>Basis - movables</t>
  </si>
  <si>
    <t>Basis - immovables</t>
  </si>
  <si>
    <t>Reserves</t>
  </si>
  <si>
    <t xml:space="preserve">Days in default  </t>
  </si>
  <si>
    <t>For movables</t>
  </si>
  <si>
    <t>For immovables</t>
  </si>
  <si>
    <t xml:space="preserve">Excess calculated and allocated reserves </t>
  </si>
  <si>
    <t>Total reserves</t>
  </si>
  <si>
    <t>Table 50: Overview of financial leasing reserves</t>
  </si>
  <si>
    <t>over 360</t>
  </si>
  <si>
    <t>No-</t>
  </si>
  <si>
    <t>Table 51: Structure of total income</t>
  </si>
  <si>
    <t xml:space="preserve"> Interest income and similar income</t>
  </si>
  <si>
    <t xml:space="preserve"> Interest under financial leasing</t>
  </si>
  <si>
    <t xml:space="preserve"> Interest on placements to banks</t>
  </si>
  <si>
    <t xml:space="preserve"> Other interest income</t>
  </si>
  <si>
    <t xml:space="preserve"> Total 1</t>
  </si>
  <si>
    <t xml:space="preserve"> Operating income</t>
  </si>
  <si>
    <t xml:space="preserve"> Operating lease charges                               </t>
  </si>
  <si>
    <t xml:space="preserve"> Service fees</t>
  </si>
  <si>
    <t xml:space="preserve"> Other operating income </t>
  </si>
  <si>
    <t xml:space="preserve"> Total 2</t>
  </si>
  <si>
    <t>Income from release of reserves for losses</t>
  </si>
  <si>
    <t xml:space="preserve"> Total income (1+2+3)</t>
  </si>
  <si>
    <t xml:space="preserve">    Index</t>
  </si>
  <si>
    <t>Table 52: Structure of total expenses</t>
  </si>
  <si>
    <r>
      <t>Interest expenses and similar expenses</t>
    </r>
    <r>
      <rPr>
        <sz val="12"/>
        <color rgb="FF000000"/>
        <rFont val="Calibri"/>
        <family val="2"/>
        <charset val="238"/>
        <scheme val="minor"/>
      </rPr>
      <t> </t>
    </r>
  </si>
  <si>
    <t>Fees for processing loans</t>
  </si>
  <si>
    <t>Other interest expenses</t>
  </si>
  <si>
    <t>Business premises costs</t>
  </si>
  <si>
    <t xml:space="preserve">Other costs </t>
  </si>
  <si>
    <t>Costs of reserves</t>
  </si>
  <si>
    <t>Profit tax</t>
  </si>
  <si>
    <t>Total expenses (1+2+3+4)</t>
  </si>
  <si>
    <t>Table 53: Structure of the number of concluded contracts and financing amount of the leasing system</t>
  </si>
  <si>
    <t>Number</t>
  </si>
  <si>
    <t>Vehicles</t>
  </si>
  <si>
    <t>Equipment</t>
  </si>
  <si>
    <t>Real estate</t>
  </si>
  <si>
    <t>Table 54: Redeemed monetary claims and settled payables of buyers to suppliers in the FB&amp;H - by type of   factoring and domicile status</t>
  </si>
  <si>
    <t>Volume of redeemed monetary claims and settled payables of buyers to suppliers</t>
  </si>
  <si>
    <t xml:space="preserve">Type of factoring/
domicile status
</t>
  </si>
  <si>
    <t>Factoring with right to recourse</t>
  </si>
  <si>
    <t>Factoring without right to recourse</t>
  </si>
  <si>
    <t>Reversed (supplier) factoring</t>
  </si>
  <si>
    <t>Domestic factoring</t>
  </si>
  <si>
    <t>Foreign factoring</t>
  </si>
  <si>
    <t>Table 55: Volume of DP and FXP</t>
  </si>
  <si>
    <t>Effected payment transactions</t>
  </si>
  <si>
    <t>Value</t>
  </si>
  <si>
    <t>(BAM 000)</t>
  </si>
  <si>
    <t>FXP</t>
  </si>
  <si>
    <t>DP</t>
  </si>
  <si>
    <t xml:space="preserve">* Banks seated in the RS, but doing business in the FB&amp;H, have not been captured here. </t>
  </si>
  <si>
    <t>Currency</t>
  </si>
  <si>
    <t>Table 56: Volume of FXP</t>
  </si>
  <si>
    <t>Inflow</t>
  </si>
  <si>
    <t>Outflow</t>
  </si>
  <si>
    <t>Other currencies</t>
  </si>
  <si>
    <t>Table 57: Volume of DP</t>
  </si>
  <si>
    <t>Transaction type</t>
  </si>
  <si>
    <t>Non-cash*</t>
  </si>
  <si>
    <t>* Non-cash transactions include cashless intra-bank payment transactions/internal orders, inter-bank transactions of gyro clearing and RTGS</t>
  </si>
  <si>
    <t>Table 58: Foreign exchange deals in banks</t>
  </si>
  <si>
    <t>Buy</t>
  </si>
  <si>
    <t>Sell</t>
  </si>
  <si>
    <t>* Banks seated in the RS, but doing business in the FB&amp;H, have not been captured here.</t>
  </si>
  <si>
    <t>Table 59: Deals effected by authorised exchange offices</t>
  </si>
  <si>
    <t xml:space="preserve">* Authorised exchange offices seated in the RS, but doing business in the FB&amp;H, have not been captured here. </t>
  </si>
  <si>
    <t>Table 60: Reported transactions by number and value - banks</t>
  </si>
  <si>
    <t>Transactions reported before their realisation</t>
  </si>
  <si>
    <t>Transactions reported within 3 days</t>
  </si>
  <si>
    <t>Transactions reported after 3-day period</t>
  </si>
  <si>
    <t>Table 61: Reported suspicious transactions by number and value - banks</t>
  </si>
  <si>
    <t>Table 62: Reported suspicious transactions by number and value – MCOs</t>
  </si>
  <si>
    <t>Transactions for which FID requested information</t>
  </si>
  <si>
    <t>Transactions for which FID did not request information</t>
  </si>
  <si>
    <t>Table 3: Ownership structure according to total capital</t>
  </si>
  <si>
    <t xml:space="preserve">Table 6: Qualification structure of employees in FB&amp;H banks </t>
  </si>
  <si>
    <t xml:space="preserve">Table 7: Total assets per employee </t>
  </si>
  <si>
    <t xml:space="preserve">Table 10: Share of groups of banks in total assets </t>
  </si>
  <si>
    <t>Table 11: Bank's cash</t>
  </si>
  <si>
    <t xml:space="preserve">Table 12: Investments in securities according to type of instrument </t>
  </si>
  <si>
    <t xml:space="preserve">Table 13: Securities of B&amp;H entity governments </t>
  </si>
  <si>
    <t xml:space="preserve">Table 14: Sector structure of deposits </t>
  </si>
  <si>
    <t xml:space="preserve">Table 18: Report on the balance of own funds </t>
  </si>
  <si>
    <t>Table 20: Capital adequacy ratios</t>
  </si>
  <si>
    <t xml:space="preserve">Table 27: Actual financial performance: profit/loss </t>
  </si>
  <si>
    <t>Table 32: Maturity structure of deposits by residual maturity</t>
  </si>
  <si>
    <t xml:space="preserve">Table 36: Total weighted position of the banking book </t>
  </si>
  <si>
    <t>Table 38: Microcredit sector’s balance sheet</t>
  </si>
  <si>
    <t>Table 41: Net micro loans</t>
  </si>
  <si>
    <t>Table 43: LLP</t>
  </si>
  <si>
    <t>Table 48: Structure of financial leasing receivables - comparative overview</t>
  </si>
  <si>
    <t xml:space="preserve">Table 53: StruStructure of the number of concluded contracts and financing amount of the leasing system </t>
  </si>
  <si>
    <t xml:space="preserve">Table54: Redeemed monetary claims and settled payables of buyers to suppliers in the FB&amp;H – by type of   factoring and domicile status </t>
  </si>
  <si>
    <t xml:space="preserve">Table 58: Foreign exchange deals in banks </t>
  </si>
  <si>
    <t>Table 61: Reported suspicious transactions by number and value - ba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</si>
</sst>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63" x14ac:knownFonts="1">
    <font>
      <sz val="11"/>
      <color theme="1"/>
      <name val="Calibri"/>
      <family val="2"/>
      <scheme val="minor"/>
    </font>
    <font>
      <sz val="11"/>
      <color theme="1"/>
      <name val="Calibri"/>
      <family val="2"/>
      <charset val="238"/>
      <scheme val="minor"/>
    </font>
    <font>
      <sz val="12"/>
      <color theme="1"/>
      <name val="Calibri"/>
      <family val="2"/>
      <charset val="238"/>
      <scheme val="minor"/>
    </font>
    <font>
      <i/>
      <sz val="12"/>
      <color theme="1"/>
      <name val="Calibri"/>
      <family val="2"/>
      <charset val="238"/>
      <scheme val="minor"/>
    </font>
    <font>
      <i/>
      <sz val="12"/>
      <color rgb="FFFFFFFF"/>
      <name val="Calibri"/>
      <family val="2"/>
      <charset val="238"/>
      <scheme val="minor"/>
    </font>
    <font>
      <b/>
      <sz val="12"/>
      <color rgb="FF000000"/>
      <name val="Calibri"/>
      <family val="2"/>
      <charset val="238"/>
      <scheme val="minor"/>
    </font>
    <font>
      <sz val="12"/>
      <color rgb="FF000000"/>
      <name val="Calibri"/>
      <family val="2"/>
      <charset val="238"/>
      <scheme val="minor"/>
    </font>
    <font>
      <b/>
      <sz val="12"/>
      <color theme="1"/>
      <name val="Calibri"/>
      <family val="2"/>
      <charset val="238"/>
      <scheme val="minor"/>
    </font>
    <font>
      <sz val="12"/>
      <color rgb="FFFF0000"/>
      <name val="Times New Roman"/>
      <family val="1"/>
      <charset val="238"/>
    </font>
    <font>
      <sz val="12"/>
      <color theme="1"/>
      <name val="Calibri"/>
      <family val="2"/>
      <scheme val="minor"/>
    </font>
    <font>
      <i/>
      <sz val="12"/>
      <color theme="1"/>
      <name val="Calibri"/>
      <family val="2"/>
      <charset val="238"/>
    </font>
    <font>
      <sz val="12"/>
      <color theme="1"/>
      <name val="Calibri"/>
      <family val="2"/>
      <charset val="238"/>
    </font>
    <font>
      <i/>
      <sz val="12"/>
      <color rgb="FFFFFFFF"/>
      <name val="Calibri"/>
      <family val="2"/>
      <charset val="238"/>
    </font>
    <font>
      <b/>
      <sz val="12"/>
      <color rgb="FF000000"/>
      <name val="Calibri"/>
      <family val="2"/>
      <charset val="238"/>
    </font>
    <font>
      <sz val="12"/>
      <color rgb="FF000000"/>
      <name val="Calibri"/>
      <family val="2"/>
      <charset val="238"/>
    </font>
    <font>
      <b/>
      <sz val="12"/>
      <color theme="1"/>
      <name val="Calibri"/>
      <family val="2"/>
      <charset val="238"/>
    </font>
    <font>
      <sz val="11"/>
      <color theme="1"/>
      <name val="Calibri"/>
      <family val="2"/>
      <charset val="238"/>
    </font>
    <font>
      <sz val="12"/>
      <color rgb="FF1F4E79"/>
      <name val="Calibri"/>
      <family val="2"/>
      <charset val="238"/>
    </font>
    <font>
      <u/>
      <sz val="11"/>
      <color theme="10"/>
      <name val="Calibri"/>
      <family val="2"/>
      <scheme val="minor"/>
    </font>
    <font>
      <sz val="12"/>
      <name val="Calibri"/>
      <family val="2"/>
      <charset val="238"/>
    </font>
    <font>
      <b/>
      <i/>
      <sz val="12"/>
      <color theme="1"/>
      <name val="Calibri"/>
      <family val="2"/>
      <charset val="238"/>
    </font>
    <font>
      <i/>
      <sz val="12"/>
      <color theme="1"/>
      <name val="Calibri"/>
      <family val="2"/>
    </font>
    <font>
      <sz val="12"/>
      <color theme="1"/>
      <name val="Calibri"/>
      <family val="2"/>
    </font>
    <font>
      <b/>
      <sz val="12"/>
      <color theme="1"/>
      <name val="Calibri"/>
      <family val="2"/>
    </font>
    <font>
      <i/>
      <sz val="12"/>
      <color rgb="FFFFFFFF"/>
      <name val="Calibri"/>
      <family val="2"/>
    </font>
    <font>
      <b/>
      <sz val="12"/>
      <color rgb="FF000000"/>
      <name val="Calibri"/>
      <family val="2"/>
    </font>
    <font>
      <sz val="12"/>
      <color rgb="FF000000"/>
      <name val="Calibri"/>
      <family val="2"/>
    </font>
    <font>
      <i/>
      <sz val="12"/>
      <color rgb="FF000000"/>
      <name val="Calibri"/>
      <family val="2"/>
      <charset val="238"/>
    </font>
    <font>
      <i/>
      <sz val="12"/>
      <color theme="0"/>
      <name val="Calibri"/>
      <family val="2"/>
      <charset val="238"/>
    </font>
    <font>
      <sz val="11"/>
      <color theme="1"/>
      <name val="Calibri"/>
      <family val="2"/>
      <charset val="238"/>
      <scheme val="minor"/>
    </font>
    <font>
      <b/>
      <sz val="12"/>
      <color theme="1"/>
      <name val="Calibri"/>
      <family val="2"/>
      <scheme val="minor"/>
    </font>
    <font>
      <b/>
      <sz val="12"/>
      <color rgb="FF000000"/>
      <name val="Calibri"/>
      <family val="2"/>
      <scheme val="minor"/>
    </font>
    <font>
      <sz val="10"/>
      <color theme="1"/>
      <name val="Calibri"/>
      <family val="2"/>
      <scheme val="minor"/>
    </font>
    <font>
      <i/>
      <sz val="12"/>
      <color rgb="FFFFFFFF"/>
      <name val="Calibri"/>
      <family val="2"/>
      <scheme val="minor"/>
    </font>
    <font>
      <sz val="12"/>
      <color rgb="FF000000"/>
      <name val="Calibri"/>
      <family val="2"/>
      <scheme val="minor"/>
    </font>
    <font>
      <sz val="6"/>
      <color theme="1"/>
      <name val="Times New Roman"/>
      <family val="1"/>
    </font>
    <font>
      <b/>
      <sz val="11"/>
      <color theme="1"/>
      <name val="Calibri"/>
      <family val="2"/>
      <scheme val="minor"/>
    </font>
    <font>
      <sz val="11"/>
      <color theme="1"/>
      <name val="Times New Roman"/>
      <family val="1"/>
      <charset val="238"/>
    </font>
    <font>
      <i/>
      <sz val="12"/>
      <color theme="1"/>
      <name val="Calibri"/>
      <family val="2"/>
      <scheme val="minor"/>
    </font>
    <font>
      <i/>
      <sz val="12"/>
      <color rgb="FF000000"/>
      <name val="Calibri"/>
      <family val="2"/>
      <charset val="238"/>
      <scheme val="minor"/>
    </font>
    <font>
      <b/>
      <i/>
      <sz val="12"/>
      <color rgb="FF000000"/>
      <name val="Calibri"/>
      <family val="2"/>
      <charset val="238"/>
    </font>
    <font>
      <b/>
      <sz val="10"/>
      <color theme="1"/>
      <name val="Calibri"/>
      <family val="2"/>
      <scheme val="minor"/>
    </font>
    <font>
      <b/>
      <sz val="10"/>
      <color rgb="FF000000"/>
      <name val="Calibri"/>
      <family val="2"/>
      <scheme val="minor"/>
    </font>
    <font>
      <b/>
      <sz val="10"/>
      <color rgb="FF000000"/>
      <name val="Calibri"/>
      <family val="2"/>
    </font>
    <font>
      <b/>
      <sz val="10"/>
      <color rgb="FF000000"/>
      <name val="Calibri"/>
      <family val="2"/>
      <charset val="238"/>
    </font>
    <font>
      <b/>
      <sz val="10"/>
      <color theme="1"/>
      <name val="Calibri"/>
      <family val="2"/>
    </font>
    <font>
      <b/>
      <sz val="10"/>
      <color theme="1"/>
      <name val="Calibri"/>
      <family val="2"/>
      <charset val="238"/>
    </font>
    <font>
      <b/>
      <sz val="12"/>
      <name val="Calibri"/>
      <family val="2"/>
      <scheme val="minor"/>
    </font>
    <font>
      <i/>
      <sz val="12"/>
      <color rgb="FF000000"/>
      <name val="Calibri"/>
      <family val="2"/>
    </font>
    <font>
      <i/>
      <sz val="12"/>
      <color theme="0"/>
      <name val="Calibri"/>
      <family val="2"/>
    </font>
    <font>
      <sz val="12"/>
      <color rgb="FF0000FF"/>
      <name val="Calibri"/>
      <family val="2"/>
    </font>
    <font>
      <b/>
      <sz val="10"/>
      <color rgb="FF000000"/>
      <name val="Calibri"/>
      <family val="2"/>
      <charset val="238"/>
      <scheme val="minor"/>
    </font>
    <font>
      <b/>
      <sz val="10"/>
      <color theme="1"/>
      <name val="Calibri"/>
      <family val="2"/>
      <charset val="238"/>
      <scheme val="minor"/>
    </font>
    <font>
      <sz val="8"/>
      <color rgb="FF000000"/>
      <name val="Times New Roman"/>
      <family val="1"/>
    </font>
    <font>
      <sz val="11"/>
      <color theme="4" tint="-0.499984740745262"/>
      <name val="Calibri"/>
      <family val="2"/>
      <scheme val="minor"/>
    </font>
    <font>
      <sz val="9"/>
      <color indexed="81"/>
      <name val="Tahoma"/>
      <family val="2"/>
    </font>
    <font>
      <b/>
      <sz val="9"/>
      <color indexed="81"/>
      <name val="Tahoma"/>
      <family val="2"/>
    </font>
    <font>
      <b/>
      <sz val="8"/>
      <color rgb="FF000000"/>
      <name val="Times New Roman"/>
      <family val="1"/>
    </font>
    <font>
      <sz val="10"/>
      <name val="Calibri"/>
      <family val="2"/>
      <scheme val="minor"/>
    </font>
    <font>
      <sz val="11"/>
      <color theme="1"/>
      <name val="Times New Roman"/>
      <family val="1"/>
    </font>
    <font>
      <i/>
      <sz val="11"/>
      <color theme="1"/>
      <name val="Times New Roman"/>
      <family val="1"/>
    </font>
    <font>
      <sz val="10"/>
      <color theme="1"/>
      <name val="Calibri"/>
      <family val="2"/>
    </font>
    <font>
      <i/>
      <sz val="12"/>
      <color rgb="FF000000"/>
      <name val="Calibri"/>
      <family val="2"/>
      <scheme val="minor"/>
    </font>
  </fonts>
  <fills count="7">
    <fill>
      <patternFill patternType="none"/>
    </fill>
    <fill>
      <patternFill patternType="gray125"/>
    </fill>
    <fill>
      <patternFill patternType="solid">
        <fgColor rgb="FF1F3864"/>
        <bgColor indexed="64"/>
      </patternFill>
    </fill>
    <fill>
      <patternFill patternType="solid">
        <fgColor rgb="FFFFFFFF"/>
        <bgColor indexed="64"/>
      </patternFill>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top style="thin">
        <color indexed="64"/>
      </top>
      <bottom/>
      <diagonal/>
    </border>
    <border>
      <left/>
      <right/>
      <top style="double">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000000"/>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double">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368">
    <xf numFmtId="0" fontId="0" fillId="0" borderId="0" xfId="0"/>
    <xf numFmtId="0" fontId="2" fillId="0" borderId="0" xfId="0" applyFont="1"/>
    <xf numFmtId="0" fontId="9" fillId="0" borderId="0" xfId="0" applyFont="1"/>
    <xf numFmtId="0" fontId="10" fillId="0" borderId="0" xfId="0" applyFont="1" applyAlignment="1">
      <alignment horizontal="justify" vertical="center"/>
    </xf>
    <xf numFmtId="0" fontId="11" fillId="0" borderId="0" xfId="0" applyFont="1"/>
    <xf numFmtId="0" fontId="11" fillId="0" borderId="0" xfId="0" applyFont="1" applyAlignment="1">
      <alignment horizontal="justify" vertical="center"/>
    </xf>
    <xf numFmtId="0" fontId="16" fillId="0" borderId="0" xfId="0" applyFont="1"/>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0" fillId="0" borderId="0" xfId="0" applyFont="1"/>
    <xf numFmtId="0" fontId="17" fillId="0" borderId="0" xfId="0" applyFont="1" applyAlignment="1">
      <alignment vertical="center"/>
    </xf>
    <xf numFmtId="0" fontId="9" fillId="0" borderId="0" xfId="0" applyFont="1" applyFill="1"/>
    <xf numFmtId="0" fontId="15" fillId="0" borderId="4" xfId="0" applyFont="1" applyBorder="1" applyAlignment="1">
      <alignment horizontal="center" vertical="top" wrapText="1"/>
    </xf>
    <xf numFmtId="0" fontId="21" fillId="0" borderId="0" xfId="0" applyFont="1" applyAlignment="1">
      <alignment horizontal="center" vertical="center"/>
    </xf>
    <xf numFmtId="0" fontId="22" fillId="0" borderId="0" xfId="0" applyFont="1"/>
    <xf numFmtId="0" fontId="10" fillId="0" borderId="0" xfId="0" applyFont="1" applyAlignment="1">
      <alignment vertical="center"/>
    </xf>
    <xf numFmtId="3" fontId="13" fillId="0" borderId="3" xfId="0" applyNumberFormat="1" applyFont="1" applyBorder="1" applyAlignment="1">
      <alignment horizontal="right" vertical="center" wrapText="1"/>
    </xf>
    <xf numFmtId="0" fontId="0" fillId="0" borderId="0" xfId="0" applyFill="1"/>
    <xf numFmtId="0" fontId="29" fillId="0" borderId="0" xfId="0" applyFont="1" applyAlignment="1">
      <alignment vertical="center" wrapText="1"/>
    </xf>
    <xf numFmtId="0" fontId="0" fillId="0" borderId="0" xfId="0" applyBorder="1"/>
    <xf numFmtId="0" fontId="22" fillId="0" borderId="0" xfId="0" applyFont="1" applyAlignment="1">
      <alignment horizontal="justify"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49" fontId="7" fillId="0" borderId="0" xfId="0" applyNumberFormat="1" applyFont="1" applyAlignment="1">
      <alignment horizontal="right"/>
    </xf>
    <xf numFmtId="49" fontId="15" fillId="0" borderId="0" xfId="0" applyNumberFormat="1" applyFont="1" applyAlignment="1">
      <alignment horizontal="right"/>
    </xf>
    <xf numFmtId="49" fontId="15" fillId="0" borderId="0" xfId="0" applyNumberFormat="1" applyFont="1"/>
    <xf numFmtId="49" fontId="23" fillId="0" borderId="0" xfId="0" applyNumberFormat="1" applyFont="1" applyAlignment="1">
      <alignment horizontal="right"/>
    </xf>
    <xf numFmtId="49" fontId="20" fillId="0" borderId="0" xfId="0" applyNumberFormat="1" applyFont="1" applyAlignment="1">
      <alignment horizontal="right" vertical="center"/>
    </xf>
    <xf numFmtId="0" fontId="11" fillId="0" borderId="0" xfId="0" applyFont="1" applyBorder="1" applyAlignment="1">
      <alignment horizontal="center" vertical="center" wrapText="1"/>
    </xf>
    <xf numFmtId="49" fontId="15" fillId="0" borderId="0" xfId="0" applyNumberFormat="1" applyFont="1" applyAlignment="1">
      <alignment horizontal="left"/>
    </xf>
    <xf numFmtId="49" fontId="23" fillId="0" borderId="0" xfId="0" applyNumberFormat="1" applyFont="1" applyAlignment="1">
      <alignment vertical="center"/>
    </xf>
    <xf numFmtId="3" fontId="14" fillId="0" borderId="0" xfId="0" applyNumberFormat="1" applyFont="1" applyBorder="1" applyAlignment="1">
      <alignment horizontal="right" vertical="center" wrapText="1"/>
    </xf>
    <xf numFmtId="3" fontId="13" fillId="0" borderId="7" xfId="0" applyNumberFormat="1" applyFont="1" applyBorder="1" applyAlignment="1">
      <alignment horizontal="right" vertical="center" wrapText="1"/>
    </xf>
    <xf numFmtId="1" fontId="14" fillId="0" borderId="9" xfId="0" applyNumberFormat="1" applyFont="1" applyBorder="1" applyAlignment="1">
      <alignment horizontal="center" vertical="center" wrapText="1"/>
    </xf>
    <xf numFmtId="166" fontId="14" fillId="0" borderId="0" xfId="0" applyNumberFormat="1" applyFont="1" applyBorder="1" applyAlignment="1">
      <alignment horizontal="center" vertical="center" wrapText="1"/>
    </xf>
    <xf numFmtId="1" fontId="25" fillId="0" borderId="8" xfId="0" applyNumberFormat="1" applyFont="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0" xfId="0" applyNumberFormat="1" applyFont="1" applyBorder="1" applyAlignment="1">
      <alignment horizontal="center" vertical="center" wrapText="1"/>
    </xf>
    <xf numFmtId="1" fontId="25" fillId="0" borderId="7" xfId="0" applyNumberFormat="1" applyFont="1" applyBorder="1" applyAlignment="1">
      <alignment horizontal="center" vertical="center" wrapText="1"/>
    </xf>
    <xf numFmtId="1" fontId="25" fillId="0" borderId="3" xfId="0" applyNumberFormat="1" applyFont="1" applyBorder="1" applyAlignment="1">
      <alignment horizontal="center" vertical="center" wrapText="1"/>
    </xf>
    <xf numFmtId="1" fontId="25" fillId="0" borderId="4"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1" fillId="0" borderId="0" xfId="0" applyNumberFormat="1" applyFont="1" applyBorder="1" applyAlignment="1">
      <alignment horizontal="center" vertical="center" wrapText="1"/>
    </xf>
    <xf numFmtId="0" fontId="10" fillId="0" borderId="0" xfId="0" applyFont="1" applyFill="1" applyAlignment="1">
      <alignment horizontal="center" vertical="center"/>
    </xf>
    <xf numFmtId="0" fontId="11" fillId="0" borderId="0" xfId="0" applyFont="1" applyFill="1"/>
    <xf numFmtId="49" fontId="23" fillId="0" borderId="0" xfId="0" applyNumberFormat="1" applyFont="1" applyFill="1" applyAlignment="1">
      <alignment horizontal="right"/>
    </xf>
    <xf numFmtId="0" fontId="11" fillId="6" borderId="0" xfId="0" applyFont="1" applyFill="1"/>
    <xf numFmtId="49" fontId="15" fillId="6" borderId="0" xfId="0" applyNumberFormat="1" applyFont="1" applyFill="1" applyAlignment="1">
      <alignment horizontal="center"/>
    </xf>
    <xf numFmtId="0" fontId="0" fillId="6" borderId="0" xfId="0" applyFill="1"/>
    <xf numFmtId="3" fontId="0" fillId="0" borderId="0" xfId="0" applyNumberFormat="1"/>
    <xf numFmtId="0" fontId="25" fillId="0" borderId="8" xfId="0" applyFont="1" applyBorder="1" applyAlignment="1">
      <alignment horizontal="center" vertical="center" wrapText="1"/>
    </xf>
    <xf numFmtId="3" fontId="26" fillId="0" borderId="9" xfId="0" applyNumberFormat="1" applyFont="1" applyBorder="1" applyAlignment="1">
      <alignment horizontal="right" vertical="center" wrapText="1"/>
    </xf>
    <xf numFmtId="165" fontId="26" fillId="0" borderId="9" xfId="0" applyNumberFormat="1" applyFont="1" applyBorder="1" applyAlignment="1">
      <alignment horizontal="right" vertical="center" wrapText="1"/>
    </xf>
    <xf numFmtId="165" fontId="26" fillId="0" borderId="8" xfId="0" applyNumberFormat="1" applyFont="1" applyBorder="1" applyAlignment="1">
      <alignment horizontal="right" vertical="center" wrapText="1"/>
    </xf>
    <xf numFmtId="0" fontId="25" fillId="0" borderId="7" xfId="0" applyFont="1" applyBorder="1" applyAlignment="1">
      <alignment horizontal="center" wrapText="1"/>
    </xf>
    <xf numFmtId="0" fontId="32" fillId="0" borderId="0" xfId="0" applyFont="1" applyAlignment="1">
      <alignment horizontal="justify" vertical="center"/>
    </xf>
    <xf numFmtId="49" fontId="20" fillId="0" borderId="0" xfId="0" applyNumberFormat="1" applyFont="1" applyFill="1" applyAlignment="1">
      <alignment horizontal="right" vertical="center"/>
    </xf>
    <xf numFmtId="3" fontId="0" fillId="0" borderId="0" xfId="0" applyNumberFormat="1" applyFill="1"/>
    <xf numFmtId="1" fontId="14" fillId="6" borderId="8" xfId="0" applyNumberFormat="1" applyFont="1" applyFill="1" applyBorder="1" applyAlignment="1">
      <alignment horizontal="center" vertical="center" wrapText="1"/>
    </xf>
    <xf numFmtId="3" fontId="0" fillId="6" borderId="0" xfId="0" applyNumberFormat="1" applyFill="1"/>
    <xf numFmtId="0" fontId="11" fillId="0" borderId="0" xfId="0" applyFont="1" applyFill="1" applyAlignment="1">
      <alignment horizontal="justify" vertical="center"/>
    </xf>
    <xf numFmtId="0" fontId="10" fillId="0" borderId="0" xfId="0" applyFont="1" applyFill="1" applyAlignment="1">
      <alignment horizontal="right" vertical="center"/>
    </xf>
    <xf numFmtId="49" fontId="15" fillId="0" borderId="0" xfId="0" applyNumberFormat="1" applyFont="1" applyFill="1" applyAlignment="1">
      <alignment horizontal="right"/>
    </xf>
    <xf numFmtId="3" fontId="13" fillId="0" borderId="3"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166" fontId="0" fillId="6" borderId="0" xfId="0" applyNumberFormat="1" applyFill="1"/>
    <xf numFmtId="0" fontId="2" fillId="0" borderId="0" xfId="0" applyFont="1" applyFill="1"/>
    <xf numFmtId="0" fontId="3" fillId="0" borderId="0" xfId="0" applyFont="1" applyFill="1" applyAlignment="1">
      <alignment horizontal="center" vertical="center"/>
    </xf>
    <xf numFmtId="49" fontId="7" fillId="0" borderId="0" xfId="0" applyNumberFormat="1" applyFont="1" applyFill="1" applyAlignment="1">
      <alignment horizontal="right"/>
    </xf>
    <xf numFmtId="0" fontId="8" fillId="0" borderId="0" xfId="0" applyFont="1" applyFill="1" applyAlignment="1">
      <alignment horizontal="justify" vertical="center"/>
    </xf>
    <xf numFmtId="0" fontId="10" fillId="0" borderId="0" xfId="0" applyFont="1" applyFill="1" applyAlignment="1">
      <alignment horizontal="justify" vertical="center"/>
    </xf>
    <xf numFmtId="0" fontId="16" fillId="0" borderId="0" xfId="0" applyFont="1" applyFill="1"/>
    <xf numFmtId="0" fontId="15" fillId="0" borderId="0" xfId="0" applyFont="1" applyFill="1"/>
    <xf numFmtId="0" fontId="17" fillId="0" borderId="0" xfId="0" applyFont="1" applyFill="1" applyAlignment="1">
      <alignment horizontal="right" vertical="center" indent="2"/>
    </xf>
    <xf numFmtId="1" fontId="31" fillId="0" borderId="4" xfId="0" applyNumberFormat="1" applyFont="1" applyBorder="1" applyAlignment="1">
      <alignment horizontal="center" vertical="center" wrapText="1"/>
    </xf>
    <xf numFmtId="3" fontId="34" fillId="3" borderId="7" xfId="0" applyNumberFormat="1" applyFont="1" applyFill="1" applyBorder="1" applyAlignment="1">
      <alignment horizontal="right" vertical="center"/>
    </xf>
    <xf numFmtId="0" fontId="34" fillId="3" borderId="7" xfId="0" applyFont="1" applyFill="1" applyBorder="1" applyAlignment="1">
      <alignment horizontal="center" vertical="center" wrapText="1"/>
    </xf>
    <xf numFmtId="0" fontId="34" fillId="3" borderId="7" xfId="0" applyFont="1" applyFill="1" applyBorder="1" applyAlignment="1">
      <alignment horizontal="right" vertical="center"/>
    </xf>
    <xf numFmtId="1" fontId="34" fillId="0" borderId="9" xfId="0" applyNumberFormat="1" applyFont="1" applyBorder="1" applyAlignment="1">
      <alignment horizontal="center" vertical="center"/>
    </xf>
    <xf numFmtId="1" fontId="31" fillId="0" borderId="4" xfId="0" applyNumberFormat="1" applyFont="1" applyBorder="1" applyAlignment="1">
      <alignment horizontal="center" vertical="center"/>
    </xf>
    <xf numFmtId="0" fontId="34" fillId="3" borderId="6" xfId="0" applyFont="1" applyFill="1" applyBorder="1" applyAlignment="1">
      <alignment horizontal="center" vertical="center"/>
    </xf>
    <xf numFmtId="3" fontId="34" fillId="0" borderId="9" xfId="0" applyNumberFormat="1" applyFont="1" applyBorder="1" applyAlignment="1">
      <alignment horizontal="right" vertical="center"/>
    </xf>
    <xf numFmtId="49" fontId="30" fillId="0" borderId="0" xfId="0" applyNumberFormat="1" applyFont="1" applyAlignment="1">
      <alignment horizontal="right"/>
    </xf>
    <xf numFmtId="1" fontId="13" fillId="0" borderId="3" xfId="0" applyNumberFormat="1" applyFont="1" applyFill="1" applyBorder="1" applyAlignment="1">
      <alignment horizontal="center" vertical="center" wrapText="1"/>
    </xf>
    <xf numFmtId="0" fontId="35" fillId="0" borderId="0" xfId="0" applyFont="1" applyAlignment="1">
      <alignment horizontal="justify" vertical="center"/>
    </xf>
    <xf numFmtId="10" fontId="0" fillId="0" borderId="0" xfId="0" applyNumberFormat="1"/>
    <xf numFmtId="166" fontId="25" fillId="0" borderId="3" xfId="0" applyNumberFormat="1" applyFont="1" applyBorder="1" applyAlignment="1">
      <alignment horizontal="center" vertical="center" wrapText="1"/>
    </xf>
    <xf numFmtId="3" fontId="6" fillId="0" borderId="16" xfId="0" applyNumberFormat="1" applyFont="1" applyBorder="1" applyAlignment="1">
      <alignment horizontal="right" vertical="center" wrapText="1"/>
    </xf>
    <xf numFmtId="165" fontId="6" fillId="0" borderId="16" xfId="0" applyNumberFormat="1" applyFont="1" applyBorder="1" applyAlignment="1">
      <alignment horizontal="center" vertical="center" wrapText="1"/>
    </xf>
    <xf numFmtId="166" fontId="6" fillId="0" borderId="16" xfId="0" applyNumberFormat="1" applyFont="1" applyBorder="1" applyAlignment="1">
      <alignment horizontal="center" vertical="center"/>
    </xf>
    <xf numFmtId="1" fontId="6" fillId="0" borderId="9" xfId="0" applyNumberFormat="1" applyFont="1" applyBorder="1" applyAlignment="1">
      <alignment horizontal="center" vertical="center" wrapText="1"/>
    </xf>
    <xf numFmtId="0" fontId="5" fillId="0" borderId="3" xfId="0" applyFont="1" applyBorder="1" applyAlignment="1">
      <alignment vertical="center"/>
    </xf>
    <xf numFmtId="0" fontId="6" fillId="0" borderId="0" xfId="0" applyFont="1" applyBorder="1" applyAlignment="1">
      <alignment vertical="center"/>
    </xf>
    <xf numFmtId="3" fontId="6" fillId="0" borderId="0" xfId="0" applyNumberFormat="1" applyFont="1" applyBorder="1" applyAlignment="1">
      <alignment horizontal="right" vertical="center"/>
    </xf>
    <xf numFmtId="1" fontId="6" fillId="0" borderId="9" xfId="0" applyNumberFormat="1" applyFont="1" applyBorder="1" applyAlignment="1">
      <alignment horizontal="center" vertical="center"/>
    </xf>
    <xf numFmtId="0" fontId="9" fillId="0" borderId="1" xfId="0" applyFont="1" applyFill="1" applyBorder="1" applyAlignment="1">
      <alignment vertical="center"/>
    </xf>
    <xf numFmtId="0" fontId="9" fillId="0" borderId="2" xfId="0" applyFont="1" applyFill="1" applyBorder="1" applyAlignment="1">
      <alignment horizont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4" fontId="0" fillId="0" borderId="0" xfId="0" applyNumberFormat="1"/>
    <xf numFmtId="3" fontId="11" fillId="0" borderId="0" xfId="0" applyNumberFormat="1" applyFont="1" applyFill="1" applyBorder="1" applyAlignment="1">
      <alignment horizontal="right" vertical="center" wrapText="1"/>
    </xf>
    <xf numFmtId="3" fontId="14" fillId="0" borderId="11" xfId="0" applyNumberFormat="1" applyFont="1" applyFill="1" applyBorder="1" applyAlignment="1">
      <alignment horizontal="right" vertical="center" wrapText="1"/>
    </xf>
    <xf numFmtId="3" fontId="11" fillId="0" borderId="11"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wrapText="1"/>
    </xf>
    <xf numFmtId="3" fontId="26" fillId="0" borderId="0" xfId="0" applyNumberFormat="1" applyFont="1" applyBorder="1"/>
    <xf numFmtId="3" fontId="25" fillId="0" borderId="3" xfId="0" applyNumberFormat="1" applyFont="1" applyFill="1" applyBorder="1" applyAlignment="1">
      <alignment horizontal="right" vertical="center" wrapText="1"/>
    </xf>
    <xf numFmtId="0" fontId="36" fillId="0" borderId="0" xfId="0" applyFont="1" applyFill="1"/>
    <xf numFmtId="0" fontId="13" fillId="0" borderId="8" xfId="0" applyFont="1" applyFill="1" applyBorder="1" applyAlignment="1">
      <alignment horizontal="center" vertical="center" wrapText="1"/>
    </xf>
    <xf numFmtId="0" fontId="11" fillId="0" borderId="0" xfId="0" applyFont="1" applyBorder="1" applyAlignment="1">
      <alignment vertical="center" wrapText="1"/>
    </xf>
    <xf numFmtId="3" fontId="23" fillId="0" borderId="3" xfId="0" applyNumberFormat="1" applyFont="1" applyFill="1" applyBorder="1" applyAlignment="1">
      <alignment horizontal="right" vertical="center" wrapText="1"/>
    </xf>
    <xf numFmtId="3" fontId="9" fillId="0" borderId="0" xfId="0" applyNumberFormat="1" applyFont="1" applyBorder="1"/>
    <xf numFmtId="165" fontId="0" fillId="0" borderId="0" xfId="0" applyNumberFormat="1"/>
    <xf numFmtId="166" fontId="14" fillId="0" borderId="11" xfId="0" applyNumberFormat="1" applyFont="1" applyFill="1" applyBorder="1" applyAlignment="1">
      <alignment horizontal="center" vertical="center" wrapText="1"/>
    </xf>
    <xf numFmtId="166" fontId="14" fillId="0" borderId="0" xfId="0" applyNumberFormat="1" applyFont="1" applyFill="1" applyBorder="1" applyAlignment="1">
      <alignment horizontal="center" vertical="center" wrapText="1"/>
    </xf>
    <xf numFmtId="166" fontId="25" fillId="0" borderId="3" xfId="0" applyNumberFormat="1" applyFont="1" applyFill="1" applyBorder="1" applyAlignment="1">
      <alignment horizontal="center" vertical="center" wrapText="1"/>
    </xf>
    <xf numFmtId="166" fontId="14" fillId="0" borderId="9" xfId="0" applyNumberFormat="1" applyFont="1" applyFill="1" applyBorder="1" applyAlignment="1">
      <alignment horizontal="center" vertical="center" wrapText="1"/>
    </xf>
    <xf numFmtId="166" fontId="25" fillId="0" borderId="4" xfId="0" applyNumberFormat="1" applyFont="1" applyFill="1" applyBorder="1" applyAlignment="1">
      <alignment horizontal="center" vertical="center" wrapText="1"/>
    </xf>
    <xf numFmtId="166" fontId="14" fillId="0" borderId="12" xfId="0" applyNumberFormat="1" applyFont="1" applyFill="1" applyBorder="1" applyAlignment="1">
      <alignment horizontal="center" vertical="center" wrapText="1"/>
    </xf>
    <xf numFmtId="166" fontId="14" fillId="0" borderId="7" xfId="0" applyNumberFormat="1" applyFont="1" applyFill="1" applyBorder="1" applyAlignment="1">
      <alignment horizontal="center" vertical="center" wrapText="1"/>
    </xf>
    <xf numFmtId="166" fontId="25" fillId="0" borderId="7" xfId="0" applyNumberFormat="1" applyFont="1" applyFill="1" applyBorder="1" applyAlignment="1">
      <alignment horizontal="center" vertical="center" wrapText="1"/>
    </xf>
    <xf numFmtId="0" fontId="9" fillId="0" borderId="6" xfId="0" applyFont="1" applyBorder="1"/>
    <xf numFmtId="166" fontId="25" fillId="0" borderId="8" xfId="0" applyNumberFormat="1" applyFont="1" applyFill="1" applyBorder="1" applyAlignment="1">
      <alignment horizontal="center" vertical="center" wrapText="1"/>
    </xf>
    <xf numFmtId="166" fontId="9" fillId="0" borderId="0" xfId="0" applyNumberFormat="1" applyFont="1" applyBorder="1" applyAlignment="1">
      <alignment horizontal="center"/>
    </xf>
    <xf numFmtId="1" fontId="13" fillId="0" borderId="7" xfId="0" applyNumberFormat="1" applyFont="1" applyBorder="1" applyAlignment="1">
      <alignment horizontal="center" vertical="center" wrapText="1"/>
    </xf>
    <xf numFmtId="1" fontId="25" fillId="0" borderId="4" xfId="0" applyNumberFormat="1" applyFont="1" applyFill="1" applyBorder="1" applyAlignment="1">
      <alignment horizontal="center" vertical="center" wrapText="1"/>
    </xf>
    <xf numFmtId="165" fontId="0" fillId="0" borderId="0" xfId="0" applyNumberFormat="1" applyFill="1"/>
    <xf numFmtId="166" fontId="0" fillId="0" borderId="0" xfId="0" applyNumberFormat="1"/>
    <xf numFmtId="3" fontId="11" fillId="0" borderId="0" xfId="0" applyNumberFormat="1" applyFont="1" applyBorder="1" applyAlignment="1">
      <alignment horizontal="right" vertical="center" wrapText="1"/>
    </xf>
    <xf numFmtId="3" fontId="11" fillId="0" borderId="11" xfId="0" applyNumberFormat="1" applyFont="1" applyBorder="1" applyAlignment="1">
      <alignment horizontal="right" vertical="center" wrapText="1"/>
    </xf>
    <xf numFmtId="166" fontId="14" fillId="0" borderId="11" xfId="0" applyNumberFormat="1" applyFont="1" applyBorder="1" applyAlignment="1">
      <alignment horizontal="center" vertical="center" wrapText="1"/>
    </xf>
    <xf numFmtId="3" fontId="14" fillId="0" borderId="11" xfId="0" applyNumberFormat="1" applyFont="1" applyBorder="1" applyAlignment="1">
      <alignment horizontal="right" vertical="center" wrapText="1"/>
    </xf>
    <xf numFmtId="1" fontId="14" fillId="0" borderId="11" xfId="0" applyNumberFormat="1" applyFont="1" applyBorder="1" applyAlignment="1">
      <alignment horizontal="center" vertical="center" wrapText="1"/>
    </xf>
    <xf numFmtId="1" fontId="14" fillId="0" borderId="12"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3" fontId="26" fillId="0" borderId="0" xfId="0" applyNumberFormat="1" applyFont="1" applyBorder="1" applyAlignment="1">
      <alignment horizontal="right" vertical="center" wrapText="1"/>
    </xf>
    <xf numFmtId="3" fontId="26" fillId="0" borderId="11" xfId="0" applyNumberFormat="1" applyFont="1" applyBorder="1" applyAlignment="1">
      <alignment horizontal="right" vertical="center" wrapText="1"/>
    </xf>
    <xf numFmtId="3" fontId="14" fillId="0" borderId="9" xfId="0" applyNumberFormat="1" applyFont="1" applyBorder="1" applyAlignment="1">
      <alignment horizontal="center" vertical="center" wrapText="1"/>
    </xf>
    <xf numFmtId="3" fontId="25" fillId="0" borderId="3" xfId="0" applyNumberFormat="1" applyFont="1" applyBorder="1" applyAlignment="1">
      <alignment horizontal="right" vertical="center" wrapText="1"/>
    </xf>
    <xf numFmtId="3" fontId="25" fillId="0" borderId="3" xfId="0" applyNumberFormat="1" applyFont="1" applyBorder="1" applyAlignment="1">
      <alignment horizontal="center" vertical="center" wrapText="1"/>
    </xf>
    <xf numFmtId="3" fontId="25" fillId="0" borderId="4" xfId="0" applyNumberFormat="1" applyFont="1" applyBorder="1" applyAlignment="1">
      <alignment horizontal="center" vertical="center" wrapText="1"/>
    </xf>
    <xf numFmtId="166" fontId="14" fillId="0" borderId="0" xfId="0" applyNumberFormat="1" applyFont="1" applyFill="1" applyBorder="1" applyAlignment="1">
      <alignment horizontal="center" wrapText="1"/>
    </xf>
    <xf numFmtId="0" fontId="0" fillId="0" borderId="0" xfId="0" applyAlignment="1"/>
    <xf numFmtId="3" fontId="9" fillId="0" borderId="0" xfId="0" applyNumberFormat="1" applyFont="1" applyBorder="1" applyAlignment="1"/>
    <xf numFmtId="166" fontId="14" fillId="0" borderId="9" xfId="0" applyNumberFormat="1" applyFont="1" applyFill="1" applyBorder="1" applyAlignment="1">
      <alignment horizontal="center" wrapText="1"/>
    </xf>
    <xf numFmtId="0" fontId="1" fillId="0" borderId="0" xfId="0" applyFont="1"/>
    <xf numFmtId="0" fontId="1" fillId="0" borderId="0" xfId="0" applyFont="1" applyAlignment="1">
      <alignment horizontal="center"/>
    </xf>
    <xf numFmtId="165" fontId="6" fillId="0" borderId="0" xfId="0" applyNumberFormat="1" applyFont="1" applyBorder="1" applyAlignment="1">
      <alignment horizontal="center" vertical="center"/>
    </xf>
    <xf numFmtId="49" fontId="7" fillId="0" borderId="0" xfId="0" applyNumberFormat="1" applyFont="1" applyAlignment="1">
      <alignment horizontal="right" vertical="center"/>
    </xf>
    <xf numFmtId="0" fontId="37" fillId="0" borderId="0" xfId="0" applyFont="1"/>
    <xf numFmtId="0" fontId="6" fillId="0" borderId="6" xfId="0" applyFont="1" applyBorder="1" applyAlignment="1">
      <alignment horizontal="center" vertical="center"/>
    </xf>
    <xf numFmtId="3" fontId="5" fillId="0" borderId="7" xfId="0" applyNumberFormat="1" applyFont="1" applyBorder="1" applyAlignment="1">
      <alignment horizontal="right" vertical="center"/>
    </xf>
    <xf numFmtId="3" fontId="5" fillId="0" borderId="3" xfId="0" applyNumberFormat="1" applyFont="1" applyBorder="1" applyAlignment="1">
      <alignment horizontal="right" vertical="center"/>
    </xf>
    <xf numFmtId="1" fontId="5" fillId="0" borderId="8" xfId="0" applyNumberFormat="1" applyFont="1" applyBorder="1" applyAlignment="1">
      <alignment horizontal="center" vertical="center"/>
    </xf>
    <xf numFmtId="0" fontId="6" fillId="3" borderId="6" xfId="0" applyFont="1" applyFill="1" applyBorder="1" applyAlignment="1">
      <alignment horizontal="center" vertical="center"/>
    </xf>
    <xf numFmtId="1" fontId="5" fillId="0" borderId="4" xfId="0" applyNumberFormat="1" applyFont="1" applyBorder="1" applyAlignment="1">
      <alignment horizontal="center" vertical="center"/>
    </xf>
    <xf numFmtId="0" fontId="38" fillId="0" borderId="0" xfId="0" applyFont="1" applyAlignment="1">
      <alignment horizontal="justify" vertical="center"/>
    </xf>
    <xf numFmtId="0" fontId="0" fillId="0" borderId="0" xfId="0" applyFont="1"/>
    <xf numFmtId="49" fontId="30" fillId="0" borderId="0" xfId="0" applyNumberFormat="1" applyFont="1" applyAlignment="1">
      <alignment horizontal="right" vertical="center"/>
    </xf>
    <xf numFmtId="0" fontId="34" fillId="0" borderId="6" xfId="0" applyFont="1" applyBorder="1" applyAlignment="1">
      <alignment horizontal="center" vertical="center"/>
    </xf>
    <xf numFmtId="0" fontId="34" fillId="3" borderId="7" xfId="0" applyFont="1" applyFill="1" applyBorder="1" applyAlignment="1">
      <alignment horizontal="center" vertical="center"/>
    </xf>
    <xf numFmtId="3" fontId="31" fillId="3" borderId="3" xfId="0" applyNumberFormat="1" applyFont="1" applyFill="1" applyBorder="1" applyAlignment="1">
      <alignment horizontal="right" vertical="center"/>
    </xf>
    <xf numFmtId="1" fontId="31" fillId="3" borderId="3" xfId="0" applyNumberFormat="1" applyFont="1" applyFill="1" applyBorder="1" applyAlignment="1">
      <alignment horizontal="right" vertical="center"/>
    </xf>
    <xf numFmtId="3" fontId="31" fillId="3" borderId="4" xfId="0" applyNumberFormat="1" applyFont="1" applyFill="1" applyBorder="1" applyAlignment="1">
      <alignment vertical="center"/>
    </xf>
    <xf numFmtId="0" fontId="34" fillId="3" borderId="5" xfId="0" applyFont="1" applyFill="1" applyBorder="1" applyAlignment="1">
      <alignment horizontal="center" vertical="center"/>
    </xf>
    <xf numFmtId="9" fontId="34" fillId="3" borderId="7" xfId="0" applyNumberFormat="1" applyFont="1" applyFill="1" applyBorder="1" applyAlignment="1">
      <alignment horizontal="center" vertical="center"/>
    </xf>
    <xf numFmtId="49" fontId="34" fillId="3" borderId="7" xfId="0" applyNumberFormat="1" applyFont="1" applyFill="1" applyBorder="1" applyAlignment="1">
      <alignment horizontal="right" vertical="center"/>
    </xf>
    <xf numFmtId="49" fontId="34" fillId="3" borderId="8" xfId="0" applyNumberFormat="1" applyFont="1" applyFill="1" applyBorder="1" applyAlignment="1">
      <alignment horizontal="right" vertical="center"/>
    </xf>
    <xf numFmtId="3" fontId="31" fillId="0" borderId="3" xfId="0" applyNumberFormat="1" applyFont="1" applyBorder="1" applyAlignment="1">
      <alignment horizontal="right" vertical="center" wrapText="1"/>
    </xf>
    <xf numFmtId="1" fontId="31" fillId="3" borderId="3" xfId="0"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right" vertical="center" wrapText="1"/>
    </xf>
    <xf numFmtId="166" fontId="6" fillId="0" borderId="0" xfId="0" applyNumberFormat="1"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right" vertical="center" wrapText="1"/>
    </xf>
    <xf numFmtId="166" fontId="6" fillId="0" borderId="7"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vertical="center" wrapText="1"/>
    </xf>
    <xf numFmtId="3" fontId="7" fillId="0" borderId="3" xfId="0" applyNumberFormat="1" applyFont="1" applyBorder="1" applyAlignment="1">
      <alignment horizontal="right" vertical="center"/>
    </xf>
    <xf numFmtId="3" fontId="7" fillId="0" borderId="7" xfId="0" applyNumberFormat="1" applyFont="1" applyBorder="1" applyAlignment="1">
      <alignment horizontal="right" vertical="center"/>
    </xf>
    <xf numFmtId="0" fontId="39" fillId="0" borderId="0" xfId="0" applyFont="1" applyAlignment="1">
      <alignment horizontal="justify" vertical="center"/>
    </xf>
    <xf numFmtId="49" fontId="5" fillId="0" borderId="0" xfId="0" applyNumberFormat="1" applyFont="1" applyAlignment="1">
      <alignment horizontal="center" vertical="center"/>
    </xf>
    <xf numFmtId="0" fontId="5" fillId="0" borderId="7" xfId="0" applyFont="1" applyBorder="1" applyAlignment="1">
      <alignment vertical="center"/>
    </xf>
    <xf numFmtId="0" fontId="6" fillId="0" borderId="0" xfId="0" applyFont="1" applyAlignment="1">
      <alignment horizontal="justify" vertical="center"/>
    </xf>
    <xf numFmtId="3" fontId="6" fillId="0" borderId="9" xfId="0" applyNumberFormat="1" applyFont="1" applyBorder="1" applyAlignment="1">
      <alignment horizontal="right" vertical="center"/>
    </xf>
    <xf numFmtId="3" fontId="5" fillId="0" borderId="4" xfId="0" applyNumberFormat="1" applyFont="1" applyBorder="1" applyAlignment="1">
      <alignment horizontal="right" vertical="center"/>
    </xf>
    <xf numFmtId="49" fontId="7" fillId="0" borderId="0" xfId="0" applyNumberFormat="1" applyFont="1"/>
    <xf numFmtId="1" fontId="6" fillId="0" borderId="9" xfId="0" applyNumberFormat="1" applyFont="1" applyBorder="1" applyAlignment="1">
      <alignment vertical="center"/>
    </xf>
    <xf numFmtId="49" fontId="6" fillId="0" borderId="6"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5" fillId="0" borderId="7" xfId="0" applyNumberFormat="1" applyFont="1" applyBorder="1" applyAlignment="1">
      <alignment horizontal="center" vertical="center"/>
    </xf>
    <xf numFmtId="49" fontId="40" fillId="0" borderId="0" xfId="0" applyNumberFormat="1" applyFont="1" applyAlignment="1">
      <alignment horizontal="center" vertical="center"/>
    </xf>
    <xf numFmtId="0" fontId="27" fillId="0" borderId="0" xfId="0" applyFont="1" applyAlignment="1">
      <alignment horizontal="center" vertical="center"/>
    </xf>
    <xf numFmtId="1" fontId="0" fillId="0" borderId="0" xfId="0" applyNumberFormat="1"/>
    <xf numFmtId="0" fontId="5" fillId="0" borderId="2" xfId="0" applyFont="1" applyBorder="1" applyAlignment="1">
      <alignment vertical="center" wrapText="1"/>
    </xf>
    <xf numFmtId="1" fontId="5" fillId="0" borderId="0" xfId="0" applyNumberFormat="1" applyFont="1" applyAlignment="1">
      <alignment horizontal="right" vertical="center"/>
    </xf>
    <xf numFmtId="3" fontId="5" fillId="0" borderId="7" xfId="0" applyNumberFormat="1" applyFont="1" applyBorder="1" applyAlignment="1">
      <alignment horizontal="right" vertical="center" wrapText="1"/>
    </xf>
    <xf numFmtId="1" fontId="5" fillId="0" borderId="7" xfId="0" applyNumberFormat="1" applyFont="1" applyBorder="1" applyAlignment="1">
      <alignment horizontal="center" vertical="center" wrapText="1"/>
    </xf>
    <xf numFmtId="10" fontId="2" fillId="0" borderId="0" xfId="0" applyNumberFormat="1" applyFont="1"/>
    <xf numFmtId="0" fontId="4" fillId="6" borderId="0" xfId="0" applyFont="1" applyFill="1" applyAlignment="1">
      <alignment vertical="center" wrapText="1"/>
    </xf>
    <xf numFmtId="0" fontId="5" fillId="6" borderId="0" xfId="0" applyFont="1" applyFill="1" applyAlignment="1">
      <alignment horizontal="center" vertical="center"/>
    </xf>
    <xf numFmtId="1" fontId="6" fillId="6" borderId="0" xfId="0" applyNumberFormat="1" applyFont="1" applyFill="1" applyAlignment="1">
      <alignment horizontal="right" vertical="center"/>
    </xf>
    <xf numFmtId="1" fontId="5" fillId="6" borderId="0" xfId="0" applyNumberFormat="1" applyFont="1" applyFill="1" applyAlignment="1">
      <alignment horizontal="right" vertical="center"/>
    </xf>
    <xf numFmtId="3" fontId="6" fillId="0" borderId="0" xfId="0" applyNumberFormat="1" applyFont="1" applyBorder="1" applyAlignment="1">
      <alignment vertical="center"/>
    </xf>
    <xf numFmtId="0" fontId="25" fillId="0" borderId="0" xfId="0" applyFont="1" applyBorder="1" applyAlignment="1">
      <alignment horizontal="right" vertical="center" wrapText="1"/>
    </xf>
    <xf numFmtId="0" fontId="13" fillId="0" borderId="7" xfId="0" applyFont="1" applyFill="1" applyBorder="1" applyAlignment="1">
      <alignment horizontal="center" vertical="center" wrapText="1"/>
    </xf>
    <xf numFmtId="3" fontId="13" fillId="0" borderId="7"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41" fillId="0" borderId="2" xfId="0" applyFont="1" applyFill="1" applyBorder="1" applyAlignment="1">
      <alignment horizontal="center"/>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1" fontId="25"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1" fillId="0" borderId="6" xfId="0" applyFont="1" applyFill="1" applyBorder="1" applyAlignment="1">
      <alignment horizontal="center" vertical="center"/>
    </xf>
    <xf numFmtId="0" fontId="41" fillId="0" borderId="0" xfId="0" applyFont="1" applyFill="1" applyBorder="1" applyAlignment="1">
      <alignment horizontal="center" vertical="center" wrapText="1"/>
    </xf>
    <xf numFmtId="1" fontId="25" fillId="0" borderId="9" xfId="0" applyNumberFormat="1" applyFont="1" applyFill="1" applyBorder="1" applyAlignment="1">
      <alignment horizontal="center" vertical="center" wrapText="1"/>
    </xf>
    <xf numFmtId="0" fontId="9" fillId="0" borderId="10" xfId="0" applyFont="1" applyFill="1" applyBorder="1"/>
    <xf numFmtId="3" fontId="22" fillId="0" borderId="11" xfId="0" applyNumberFormat="1" applyFont="1" applyFill="1" applyBorder="1" applyAlignment="1">
      <alignment vertical="center" wrapText="1"/>
    </xf>
    <xf numFmtId="0" fontId="9" fillId="0" borderId="6" xfId="0" applyFont="1" applyFill="1" applyBorder="1"/>
    <xf numFmtId="0" fontId="25" fillId="0"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3" fontId="26" fillId="0" borderId="11" xfId="0" applyNumberFormat="1" applyFont="1" applyFill="1" applyBorder="1" applyAlignment="1">
      <alignment horizontal="right" vertical="center" wrapText="1"/>
    </xf>
    <xf numFmtId="0" fontId="26" fillId="0" borderId="11" xfId="0" applyFont="1" applyFill="1" applyBorder="1" applyAlignment="1">
      <alignment horizontal="center" vertical="center" wrapText="1"/>
    </xf>
    <xf numFmtId="1" fontId="26" fillId="0" borderId="12" xfId="0" applyNumberFormat="1" applyFont="1" applyFill="1" applyBorder="1" applyAlignment="1">
      <alignment horizontal="center" vertical="center" wrapText="1"/>
    </xf>
    <xf numFmtId="0" fontId="9" fillId="0" borderId="10" xfId="0" applyFont="1" applyFill="1" applyBorder="1" applyAlignment="1">
      <alignment horizontal="center" vertical="center"/>
    </xf>
    <xf numFmtId="166" fontId="26" fillId="0" borderId="11" xfId="0" applyNumberFormat="1" applyFont="1" applyFill="1" applyBorder="1" applyAlignment="1">
      <alignment horizontal="center" vertical="center" wrapText="1"/>
    </xf>
    <xf numFmtId="1" fontId="26" fillId="0" borderId="11"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1" fontId="25" fillId="0" borderId="3" xfId="0" applyNumberFormat="1" applyFont="1" applyFill="1" applyBorder="1" applyAlignment="1">
      <alignment horizontal="center" vertical="center" wrapText="1"/>
    </xf>
    <xf numFmtId="0" fontId="43" fillId="0" borderId="0" xfId="0" applyFont="1" applyBorder="1" applyAlignment="1">
      <alignment horizontal="center" vertical="center" wrapText="1"/>
    </xf>
    <xf numFmtId="0" fontId="43" fillId="0" borderId="9" xfId="0" applyFont="1" applyBorder="1" applyAlignment="1">
      <alignment horizontal="center" vertical="center" wrapText="1"/>
    </xf>
    <xf numFmtId="0" fontId="41" fillId="0" borderId="10" xfId="0" applyFont="1" applyBorder="1" applyAlignment="1">
      <alignment horizontal="center" vertical="center"/>
    </xf>
    <xf numFmtId="3" fontId="25" fillId="0" borderId="7" xfId="0" applyNumberFormat="1" applyFont="1" applyBorder="1" applyAlignment="1">
      <alignment horizontal="right" vertical="center" wrapText="1"/>
    </xf>
    <xf numFmtId="3" fontId="14" fillId="0" borderId="0" xfId="0" applyNumberFormat="1" applyFont="1" applyBorder="1" applyAlignment="1">
      <alignment horizontal="right" vertical="center"/>
    </xf>
    <xf numFmtId="165" fontId="14" fillId="0" borderId="0" xfId="0" applyNumberFormat="1" applyFont="1" applyBorder="1" applyAlignment="1">
      <alignment horizontal="center" vertical="center" wrapText="1"/>
    </xf>
    <xf numFmtId="0" fontId="41" fillId="0" borderId="6" xfId="0" applyFont="1" applyBorder="1" applyAlignment="1">
      <alignment horizontal="center"/>
    </xf>
    <xf numFmtId="3" fontId="13" fillId="0" borderId="7" xfId="0" applyNumberFormat="1" applyFont="1" applyBorder="1" applyAlignment="1">
      <alignment horizontal="right" vertical="center"/>
    </xf>
    <xf numFmtId="3" fontId="13" fillId="0" borderId="7" xfId="0" applyNumberFormat="1" applyFont="1" applyBorder="1" applyAlignment="1">
      <alignment horizontal="center" vertical="center" wrapText="1"/>
    </xf>
    <xf numFmtId="0" fontId="9" fillId="0" borderId="10" xfId="0" applyFont="1" applyBorder="1" applyAlignment="1">
      <alignment horizontal="center"/>
    </xf>
    <xf numFmtId="3" fontId="14" fillId="0" borderId="11" xfId="0" applyNumberFormat="1" applyFont="1" applyBorder="1" applyAlignment="1">
      <alignment horizontal="right" vertical="center"/>
    </xf>
    <xf numFmtId="165" fontId="14" fillId="0" borderId="11" xfId="0" applyNumberFormat="1" applyFont="1" applyBorder="1" applyAlignment="1">
      <alignment horizontal="center" vertical="center" wrapText="1"/>
    </xf>
    <xf numFmtId="0" fontId="9" fillId="0" borderId="6" xfId="0" applyFont="1" applyBorder="1" applyAlignment="1">
      <alignment horizontal="center"/>
    </xf>
    <xf numFmtId="0" fontId="9" fillId="0" borderId="5" xfId="0" applyFont="1" applyBorder="1" applyAlignment="1">
      <alignment horizontal="center"/>
    </xf>
    <xf numFmtId="3" fontId="14" fillId="0" borderId="7" xfId="0" applyNumberFormat="1" applyFont="1" applyBorder="1" applyAlignment="1">
      <alignment horizontal="right" vertical="center" wrapText="1"/>
    </xf>
    <xf numFmtId="166" fontId="14" fillId="0" borderId="7" xfId="0" applyNumberFormat="1" applyFont="1" applyBorder="1" applyAlignment="1">
      <alignment horizontal="center" vertical="center" wrapText="1"/>
    </xf>
    <xf numFmtId="3" fontId="14" fillId="0" borderId="7" xfId="0" applyNumberFormat="1" applyFont="1" applyBorder="1" applyAlignment="1">
      <alignment horizontal="right" vertical="center"/>
    </xf>
    <xf numFmtId="165" fontId="14" fillId="0" borderId="7"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0" fillId="0" borderId="6" xfId="0" applyBorder="1"/>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166" fontId="11" fillId="0" borderId="0" xfId="0" applyNumberFormat="1" applyFont="1" applyBorder="1" applyAlignment="1">
      <alignment horizontal="center" vertical="center" wrapText="1"/>
    </xf>
    <xf numFmtId="1" fontId="11" fillId="0" borderId="0" xfId="0" applyNumberFormat="1" applyFont="1" applyBorder="1" applyAlignment="1">
      <alignment horizontal="center" vertical="center" wrapText="1"/>
    </xf>
    <xf numFmtId="49" fontId="19" fillId="0" borderId="0" xfId="1" applyNumberFormat="1" applyFont="1" applyBorder="1" applyAlignment="1">
      <alignment horizontal="justify" vertical="center" wrapText="1"/>
    </xf>
    <xf numFmtId="166" fontId="11" fillId="0" borderId="11"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1" fontId="23" fillId="0" borderId="3" xfId="0" applyNumberFormat="1" applyFont="1" applyBorder="1" applyAlignment="1">
      <alignment horizontal="center" vertical="center" wrapText="1"/>
    </xf>
    <xf numFmtId="1" fontId="23" fillId="0" borderId="4" xfId="0" applyNumberFormat="1" applyFont="1" applyBorder="1" applyAlignment="1">
      <alignment horizontal="center" vertical="center" wrapText="1"/>
    </xf>
    <xf numFmtId="0" fontId="9" fillId="0" borderId="10" xfId="0" applyFont="1" applyBorder="1" applyAlignment="1">
      <alignment horizontal="center" vertical="center"/>
    </xf>
    <xf numFmtId="0" fontId="9" fillId="0" borderId="6" xfId="0" applyFont="1" applyBorder="1" applyAlignment="1">
      <alignment horizontal="center" vertical="center"/>
    </xf>
    <xf numFmtId="3" fontId="25" fillId="0" borderId="0" xfId="0" applyNumberFormat="1" applyFont="1" applyFill="1" applyBorder="1" applyAlignment="1">
      <alignment horizontal="right" vertical="center" wrapText="1"/>
    </xf>
    <xf numFmtId="0" fontId="25"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1" fillId="3" borderId="3" xfId="0" applyFont="1" applyFill="1" applyBorder="1" applyAlignment="1">
      <alignment horizontal="right" vertical="center"/>
    </xf>
    <xf numFmtId="0" fontId="31" fillId="0" borderId="3" xfId="0" applyFont="1" applyBorder="1" applyAlignment="1">
      <alignment horizontal="center" vertical="center" wrapText="1"/>
    </xf>
    <xf numFmtId="0" fontId="31" fillId="0" borderId="8" xfId="0" applyFont="1" applyBorder="1" applyAlignment="1">
      <alignment horizontal="center" vertical="center"/>
    </xf>
    <xf numFmtId="0" fontId="6" fillId="0" borderId="6" xfId="0" applyFont="1" applyBorder="1" applyAlignment="1">
      <alignment horizontal="center" vertical="center" wrapText="1"/>
    </xf>
    <xf numFmtId="166" fontId="6" fillId="0" borderId="9" xfId="0" applyNumberFormat="1"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32" fillId="0" borderId="0" xfId="0" applyFont="1"/>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1" fillId="0" borderId="0" xfId="0" applyFont="1" applyAlignment="1">
      <alignment horizontal="center"/>
    </xf>
    <xf numFmtId="16" fontId="15" fillId="0" borderId="7" xfId="0" applyNumberFormat="1" applyFont="1" applyBorder="1" applyAlignment="1">
      <alignment horizontal="center" vertical="center" wrapText="1"/>
    </xf>
    <xf numFmtId="16" fontId="15" fillId="0" borderId="8" xfId="0" applyNumberFormat="1" applyFont="1" applyBorder="1" applyAlignment="1">
      <alignment horizontal="center" vertical="center" wrapText="1"/>
    </xf>
    <xf numFmtId="0" fontId="41" fillId="0" borderId="2" xfId="0" applyFont="1" applyBorder="1" applyAlignment="1">
      <alignment horizontal="center"/>
    </xf>
    <xf numFmtId="3" fontId="11" fillId="0" borderId="7" xfId="0" applyNumberFormat="1" applyFont="1" applyBorder="1" applyAlignment="1">
      <alignment horizontal="right" vertical="center" wrapText="1"/>
    </xf>
    <xf numFmtId="166" fontId="11" fillId="0" borderId="7"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1" fontId="11" fillId="0" borderId="8" xfId="0" applyNumberFormat="1" applyFont="1" applyBorder="1" applyAlignment="1">
      <alignment horizontal="center" vertical="center" wrapText="1"/>
    </xf>
    <xf numFmtId="1" fontId="15"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3" fontId="11" fillId="0" borderId="0" xfId="0" applyNumberFormat="1" applyFont="1" applyBorder="1" applyAlignment="1">
      <alignment horizontal="right" vertical="center"/>
    </xf>
    <xf numFmtId="0" fontId="41" fillId="0" borderId="2" xfId="0" applyFont="1" applyBorder="1" applyAlignment="1">
      <alignment horizontal="center" vertical="center"/>
    </xf>
    <xf numFmtId="3" fontId="11" fillId="0" borderId="11" xfId="0" applyNumberFormat="1" applyFont="1" applyBorder="1" applyAlignment="1">
      <alignment horizontal="right" vertical="center"/>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3" fontId="34" fillId="0" borderId="11" xfId="0" applyNumberFormat="1" applyFont="1" applyFill="1" applyBorder="1" applyAlignment="1">
      <alignment horizontal="right" vertical="center" wrapText="1"/>
    </xf>
    <xf numFmtId="166" fontId="34" fillId="0" borderId="11" xfId="0" applyNumberFormat="1" applyFont="1" applyFill="1" applyBorder="1" applyAlignment="1">
      <alignment horizontal="center" vertical="center" wrapText="1"/>
    </xf>
    <xf numFmtId="1" fontId="34" fillId="0" borderId="11" xfId="0" applyNumberFormat="1" applyFont="1" applyFill="1" applyBorder="1" applyAlignment="1">
      <alignment horizontal="center" vertical="center" wrapText="1"/>
    </xf>
    <xf numFmtId="1" fontId="34" fillId="0" borderId="12" xfId="0" applyNumberFormat="1" applyFont="1" applyFill="1" applyBorder="1" applyAlignment="1">
      <alignment horizontal="center" vertical="center" wrapText="1"/>
    </xf>
    <xf numFmtId="3" fontId="34" fillId="0" borderId="7" xfId="0" applyNumberFormat="1" applyFont="1" applyFill="1" applyBorder="1" applyAlignment="1">
      <alignment horizontal="right" vertical="center" wrapText="1"/>
    </xf>
    <xf numFmtId="166" fontId="34" fillId="0" borderId="7" xfId="0" applyNumberFormat="1" applyFont="1" applyFill="1" applyBorder="1" applyAlignment="1">
      <alignment horizontal="center" vertical="center" wrapText="1"/>
    </xf>
    <xf numFmtId="1" fontId="34" fillId="0" borderId="7" xfId="0" applyNumberFormat="1" applyFont="1" applyFill="1" applyBorder="1" applyAlignment="1">
      <alignment horizontal="center" vertical="center" wrapText="1"/>
    </xf>
    <xf numFmtId="1" fontId="34" fillId="0" borderId="8" xfId="0" applyNumberFormat="1" applyFont="1" applyFill="1" applyBorder="1" applyAlignment="1">
      <alignment horizontal="center" vertical="center" wrapText="1"/>
    </xf>
    <xf numFmtId="3" fontId="31" fillId="0" borderId="3" xfId="0" applyNumberFormat="1" applyFont="1" applyFill="1" applyBorder="1" applyAlignment="1">
      <alignment horizontal="right" vertical="center" wrapText="1"/>
    </xf>
    <xf numFmtId="1" fontId="31" fillId="0" borderId="3" xfId="0" applyNumberFormat="1" applyFont="1" applyFill="1" applyBorder="1" applyAlignment="1">
      <alignment horizontal="center" vertical="center" wrapText="1"/>
    </xf>
    <xf numFmtId="1" fontId="31" fillId="0" borderId="4" xfId="0" applyNumberFormat="1" applyFont="1" applyFill="1" applyBorder="1" applyAlignment="1">
      <alignment horizontal="center" vertical="center" wrapText="1"/>
    </xf>
    <xf numFmtId="1" fontId="14" fillId="0" borderId="0"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0" fillId="0" borderId="10" xfId="0" applyFill="1" applyBorder="1" applyAlignment="1">
      <alignment horizontal="center" vertical="center"/>
    </xf>
    <xf numFmtId="1" fontId="14" fillId="0" borderId="11" xfId="0" applyNumberFormat="1" applyFont="1" applyFill="1" applyBorder="1" applyAlignment="1">
      <alignment horizontal="center" vertical="center" wrapText="1"/>
    </xf>
    <xf numFmtId="1" fontId="14" fillId="0" borderId="12" xfId="0" applyNumberFormat="1" applyFont="1" applyFill="1" applyBorder="1" applyAlignment="1">
      <alignment horizontal="center" vertical="center" wrapText="1"/>
    </xf>
    <xf numFmtId="0" fontId="0" fillId="0" borderId="6" xfId="0" applyFill="1" applyBorder="1" applyAlignment="1">
      <alignment horizontal="center" vertical="center"/>
    </xf>
    <xf numFmtId="1" fontId="14" fillId="0" borderId="9" xfId="0" applyNumberFormat="1" applyFont="1" applyFill="1" applyBorder="1" applyAlignment="1">
      <alignment horizontal="center" vertical="center" wrapText="1"/>
    </xf>
    <xf numFmtId="0" fontId="0" fillId="0" borderId="5" xfId="0" applyFill="1" applyBorder="1" applyAlignment="1">
      <alignment horizontal="center" vertical="center"/>
    </xf>
    <xf numFmtId="3" fontId="14" fillId="0" borderId="7" xfId="0" applyNumberFormat="1" applyFont="1" applyFill="1" applyBorder="1" applyAlignment="1">
      <alignment horizontal="right" vertical="center" wrapText="1"/>
    </xf>
    <xf numFmtId="1" fontId="14" fillId="0" borderId="7" xfId="0" applyNumberFormat="1" applyFont="1" applyFill="1" applyBorder="1" applyAlignment="1">
      <alignment horizontal="center" vertical="center" wrapText="1"/>
    </xf>
    <xf numFmtId="1" fontId="14" fillId="0" borderId="8" xfId="0" applyNumberFormat="1" applyFont="1" applyFill="1" applyBorder="1" applyAlignment="1">
      <alignment horizontal="center" vertical="center" wrapText="1"/>
    </xf>
    <xf numFmtId="3" fontId="26" fillId="0" borderId="0" xfId="0" applyNumberFormat="1" applyFont="1" applyFill="1" applyBorder="1" applyAlignment="1">
      <alignment horizontal="right" vertical="center" wrapText="1"/>
    </xf>
    <xf numFmtId="166" fontId="26" fillId="0" borderId="0" xfId="0"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9" fillId="0" borderId="6" xfId="0" applyFont="1" applyFill="1" applyBorder="1" applyAlignment="1">
      <alignment horizontal="center" vertical="center"/>
    </xf>
    <xf numFmtId="1" fontId="26" fillId="0" borderId="9"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3" fontId="26" fillId="0" borderId="7" xfId="0" applyNumberFormat="1" applyFont="1" applyFill="1" applyBorder="1" applyAlignment="1">
      <alignment horizontal="right" vertical="center" wrapText="1"/>
    </xf>
    <xf numFmtId="166" fontId="26" fillId="0" borderId="7" xfId="0" applyNumberFormat="1" applyFont="1" applyFill="1" applyBorder="1" applyAlignment="1">
      <alignment horizontal="center" vertical="center" wrapText="1"/>
    </xf>
    <xf numFmtId="1" fontId="26" fillId="0" borderId="7" xfId="0" applyNumberFormat="1" applyFont="1" applyFill="1" applyBorder="1" applyAlignment="1">
      <alignment horizontal="center" vertical="center" wrapText="1"/>
    </xf>
    <xf numFmtId="1" fontId="26" fillId="0" borderId="8" xfId="0" applyNumberFormat="1"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9" xfId="0" applyFont="1" applyFill="1" applyBorder="1" applyAlignment="1">
      <alignment horizontal="center" vertical="center" wrapText="1"/>
    </xf>
    <xf numFmtId="3" fontId="26" fillId="0" borderId="2" xfId="0" applyNumberFormat="1" applyFont="1" applyFill="1" applyBorder="1" applyAlignment="1">
      <alignment horizontal="center" vertical="center" wrapText="1"/>
    </xf>
    <xf numFmtId="3" fontId="26" fillId="0" borderId="3" xfId="0" applyNumberFormat="1" applyFont="1" applyFill="1" applyBorder="1" applyAlignment="1">
      <alignment horizontal="center" vertical="center" wrapText="1"/>
    </xf>
    <xf numFmtId="3" fontId="26" fillId="0" borderId="4" xfId="0" applyNumberFormat="1" applyFont="1" applyFill="1" applyBorder="1" applyAlignment="1">
      <alignment horizontal="center" vertical="center" wrapText="1"/>
    </xf>
    <xf numFmtId="0" fontId="22" fillId="0" borderId="0" xfId="0" applyFont="1" applyFill="1" applyBorder="1" applyAlignment="1">
      <alignment vertical="center" wrapText="1"/>
    </xf>
    <xf numFmtId="3" fontId="22" fillId="0" borderId="0" xfId="0" applyNumberFormat="1" applyFont="1" applyFill="1" applyBorder="1" applyAlignment="1">
      <alignment vertical="center" wrapText="1"/>
    </xf>
    <xf numFmtId="0" fontId="26" fillId="0" borderId="0" xfId="0" applyFont="1" applyFill="1" applyBorder="1" applyAlignment="1">
      <alignment horizontal="right" vertical="center" wrapText="1"/>
    </xf>
    <xf numFmtId="165" fontId="26" fillId="0" borderId="0" xfId="0" applyNumberFormat="1" applyFont="1" applyFill="1" applyBorder="1" applyAlignment="1">
      <alignment horizontal="center" vertical="center" wrapText="1"/>
    </xf>
    <xf numFmtId="0" fontId="26" fillId="0" borderId="9" xfId="0" applyFont="1" applyFill="1" applyBorder="1" applyAlignment="1">
      <alignment horizontal="right" vertical="center" wrapText="1"/>
    </xf>
    <xf numFmtId="165" fontId="26" fillId="0" borderId="7"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1" fontId="26" fillId="0" borderId="0"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0" fontId="26" fillId="0" borderId="3" xfId="0" applyFont="1" applyFill="1" applyBorder="1" applyAlignment="1">
      <alignment vertical="center" wrapText="1"/>
    </xf>
    <xf numFmtId="3" fontId="26" fillId="0" borderId="3" xfId="0" applyNumberFormat="1" applyFont="1" applyFill="1" applyBorder="1" applyAlignment="1">
      <alignment horizontal="right" vertical="center" wrapText="1"/>
    </xf>
    <xf numFmtId="166" fontId="26" fillId="0" borderId="3"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6" fillId="0" borderId="0" xfId="0" applyFont="1" applyBorder="1" applyAlignment="1">
      <alignment vertical="center" wrapText="1"/>
    </xf>
    <xf numFmtId="166" fontId="26"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166"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3" fontId="26" fillId="0" borderId="11" xfId="0" applyNumberFormat="1" applyFont="1" applyBorder="1" applyAlignment="1">
      <alignment horizontal="right" vertical="center"/>
    </xf>
    <xf numFmtId="0" fontId="26"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5" xfId="0" applyFont="1" applyBorder="1" applyAlignment="1">
      <alignment horizontal="center" vertical="center"/>
    </xf>
    <xf numFmtId="0" fontId="26" fillId="0" borderId="7" xfId="0" applyFont="1" applyBorder="1" applyAlignment="1">
      <alignment vertical="center" wrapText="1"/>
    </xf>
    <xf numFmtId="3" fontId="26" fillId="0" borderId="7" xfId="0" applyNumberFormat="1" applyFont="1" applyBorder="1" applyAlignment="1">
      <alignment horizontal="right" vertical="center" wrapText="1"/>
    </xf>
    <xf numFmtId="166" fontId="26" fillId="0" borderId="7"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41" fillId="0" borderId="6" xfId="0" applyFont="1" applyBorder="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0" fillId="0" borderId="2" xfId="0" applyBorder="1"/>
    <xf numFmtId="3"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3" fontId="11" fillId="0" borderId="7"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23" fillId="0" borderId="4" xfId="0" applyNumberFormat="1" applyFont="1" applyBorder="1" applyAlignment="1">
      <alignment horizontal="center" vertical="center" wrapText="1"/>
    </xf>
    <xf numFmtId="1" fontId="26" fillId="0" borderId="0" xfId="0" applyNumberFormat="1" applyFont="1" applyBorder="1" applyAlignment="1">
      <alignment horizontal="center" vertical="center" wrapText="1"/>
    </xf>
    <xf numFmtId="3" fontId="26" fillId="0" borderId="11" xfId="0" applyNumberFormat="1" applyFont="1" applyBorder="1" applyAlignment="1">
      <alignment horizontal="center" vertical="center" wrapText="1"/>
    </xf>
    <xf numFmtId="1" fontId="26" fillId="0" borderId="11" xfId="0" applyNumberFormat="1" applyFont="1" applyBorder="1" applyAlignment="1">
      <alignment horizontal="center" vertical="center" wrapText="1"/>
    </xf>
    <xf numFmtId="1" fontId="26" fillId="0" borderId="12" xfId="0" applyNumberFormat="1" applyFont="1" applyBorder="1" applyAlignment="1">
      <alignment horizontal="center" vertical="center" wrapText="1"/>
    </xf>
    <xf numFmtId="1" fontId="26" fillId="0" borderId="9"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1" fontId="26" fillId="0" borderId="7" xfId="0" applyNumberFormat="1" applyFont="1" applyBorder="1" applyAlignment="1">
      <alignment horizontal="center" vertical="center" wrapText="1"/>
    </xf>
    <xf numFmtId="1" fontId="26" fillId="0" borderId="8" xfId="0" applyNumberFormat="1" applyFont="1" applyBorder="1" applyAlignment="1">
      <alignment horizontal="center" vertical="center" wrapText="1"/>
    </xf>
    <xf numFmtId="9" fontId="25"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9" fontId="13"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9" fillId="0" borderId="2" xfId="0" applyFont="1" applyBorder="1" applyAlignment="1">
      <alignment horizontal="center"/>
    </xf>
    <xf numFmtId="3" fontId="14" fillId="0" borderId="0" xfId="0" applyNumberFormat="1" applyFont="1" applyFill="1" applyBorder="1" applyAlignment="1">
      <alignment vertical="center"/>
    </xf>
    <xf numFmtId="3" fontId="14" fillId="0" borderId="0" xfId="0" applyNumberFormat="1" applyFont="1" applyFill="1" applyBorder="1" applyAlignment="1">
      <alignment vertical="center" wrapText="1"/>
    </xf>
    <xf numFmtId="3" fontId="14" fillId="0" borderId="0" xfId="0" applyNumberFormat="1" applyFont="1" applyFill="1" applyBorder="1" applyAlignment="1"/>
    <xf numFmtId="3" fontId="14" fillId="0" borderId="0" xfId="0" applyNumberFormat="1" applyFont="1" applyFill="1" applyBorder="1" applyAlignment="1">
      <alignment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13" fillId="0" borderId="2" xfId="0" applyFont="1" applyFill="1" applyBorder="1" applyAlignment="1">
      <alignment horizontal="left" vertical="center"/>
    </xf>
    <xf numFmtId="1" fontId="13" fillId="0" borderId="4" xfId="0" applyNumberFormat="1" applyFont="1" applyFill="1" applyBorder="1" applyAlignment="1">
      <alignment horizontal="center" vertical="center" wrapText="1"/>
    </xf>
    <xf numFmtId="0" fontId="13" fillId="0" borderId="2" xfId="0" applyFont="1" applyFill="1" applyBorder="1" applyAlignment="1">
      <alignment vertical="center"/>
    </xf>
    <xf numFmtId="3" fontId="13" fillId="0" borderId="3" xfId="0" applyNumberFormat="1" applyFont="1" applyFill="1" applyBorder="1" applyAlignment="1">
      <alignment vertical="center"/>
    </xf>
    <xf numFmtId="3" fontId="13" fillId="0" borderId="3" xfId="0" applyNumberFormat="1" applyFont="1" applyFill="1" applyBorder="1" applyAlignment="1">
      <alignment vertical="center" wrapText="1"/>
    </xf>
    <xf numFmtId="0" fontId="14" fillId="0" borderId="10" xfId="0" applyFont="1" applyFill="1" applyBorder="1" applyAlignment="1">
      <alignment vertical="center"/>
    </xf>
    <xf numFmtId="3" fontId="14" fillId="0" borderId="11" xfId="0" applyNumberFormat="1" applyFont="1" applyFill="1" applyBorder="1" applyAlignment="1">
      <alignment vertical="center"/>
    </xf>
    <xf numFmtId="3" fontId="14" fillId="0" borderId="11" xfId="0" applyNumberFormat="1" applyFont="1" applyFill="1" applyBorder="1" applyAlignment="1">
      <alignment vertical="center" wrapText="1"/>
    </xf>
    <xf numFmtId="0" fontId="14" fillId="0" borderId="6" xfId="0" applyFont="1" applyFill="1" applyBorder="1" applyAlignment="1">
      <alignment vertical="center"/>
    </xf>
    <xf numFmtId="0" fontId="14" fillId="0" borderId="5" xfId="0" applyFont="1" applyFill="1" applyBorder="1" applyAlignment="1">
      <alignment vertical="center"/>
    </xf>
    <xf numFmtId="3" fontId="14" fillId="0" borderId="7" xfId="0" applyNumberFormat="1" applyFont="1" applyFill="1" applyBorder="1" applyAlignment="1">
      <alignment vertical="center"/>
    </xf>
    <xf numFmtId="3" fontId="14" fillId="0" borderId="7" xfId="0" applyNumberFormat="1" applyFont="1" applyFill="1" applyBorder="1" applyAlignment="1">
      <alignment vertical="center" wrapText="1"/>
    </xf>
    <xf numFmtId="3" fontId="11" fillId="6" borderId="0" xfId="0" applyNumberFormat="1" applyFont="1" applyFill="1" applyBorder="1" applyAlignment="1">
      <alignment horizontal="right" vertical="center" wrapText="1"/>
    </xf>
    <xf numFmtId="166" fontId="11" fillId="6" borderId="0" xfId="0" applyNumberFormat="1" applyFont="1" applyFill="1" applyBorder="1" applyAlignment="1">
      <alignment horizontal="center" vertical="center" wrapText="1"/>
    </xf>
    <xf numFmtId="166" fontId="14" fillId="6" borderId="0" xfId="0" applyNumberFormat="1" applyFont="1" applyFill="1" applyBorder="1" applyAlignment="1">
      <alignment horizontal="center" vertical="center" wrapText="1"/>
    </xf>
    <xf numFmtId="3" fontId="14" fillId="6" borderId="0" xfId="0" applyNumberFormat="1" applyFont="1" applyFill="1" applyBorder="1" applyAlignment="1">
      <alignment horizontal="center" vertical="center" wrapText="1"/>
    </xf>
    <xf numFmtId="1" fontId="14" fillId="6" borderId="0" xfId="0" applyNumberFormat="1" applyFont="1" applyFill="1" applyBorder="1" applyAlignment="1">
      <alignment horizontal="center" vertical="center" wrapText="1"/>
    </xf>
    <xf numFmtId="3" fontId="11" fillId="6" borderId="0" xfId="0" applyNumberFormat="1" applyFont="1" applyFill="1" applyBorder="1" applyAlignment="1">
      <alignment horizontal="center" vertical="center" wrapText="1"/>
    </xf>
    <xf numFmtId="3" fontId="14" fillId="6" borderId="0" xfId="0" applyNumberFormat="1" applyFont="1" applyFill="1" applyBorder="1" applyAlignment="1">
      <alignment horizontal="right" vertical="center" wrapText="1"/>
    </xf>
    <xf numFmtId="0" fontId="15" fillId="6" borderId="3" xfId="0" applyFont="1" applyFill="1" applyBorder="1" applyAlignment="1">
      <alignment horizontal="center" vertical="center" wrapText="1"/>
    </xf>
    <xf numFmtId="0" fontId="45" fillId="6" borderId="3" xfId="0" applyFont="1" applyFill="1" applyBorder="1" applyAlignment="1">
      <alignment horizontal="center" vertical="center" wrapText="1"/>
    </xf>
    <xf numFmtId="0" fontId="43" fillId="6" borderId="3" xfId="0" applyFont="1" applyFill="1" applyBorder="1" applyAlignment="1">
      <alignment horizontal="center" vertical="center" wrapText="1"/>
    </xf>
    <xf numFmtId="0" fontId="43" fillId="6" borderId="4" xfId="0" applyFont="1" applyFill="1" applyBorder="1" applyAlignment="1">
      <alignment horizontal="center" vertical="center" wrapText="1"/>
    </xf>
    <xf numFmtId="0" fontId="32" fillId="6" borderId="0" xfId="0" applyFont="1" applyFill="1"/>
    <xf numFmtId="0" fontId="41" fillId="6" borderId="2" xfId="0" applyFont="1" applyFill="1" applyBorder="1" applyAlignment="1">
      <alignment horizontal="center"/>
    </xf>
    <xf numFmtId="49" fontId="13" fillId="6" borderId="7" xfId="0" applyNumberFormat="1" applyFont="1" applyFill="1" applyBorder="1" applyAlignment="1">
      <alignment horizontal="center" vertical="center" wrapText="1"/>
    </xf>
    <xf numFmtId="49" fontId="13" fillId="6" borderId="8" xfId="0" applyNumberFormat="1" applyFont="1" applyFill="1" applyBorder="1" applyAlignment="1">
      <alignment horizontal="center" vertical="center" wrapText="1"/>
    </xf>
    <xf numFmtId="3" fontId="11" fillId="6" borderId="11" xfId="0" applyNumberFormat="1" applyFont="1" applyFill="1" applyBorder="1" applyAlignment="1">
      <alignment horizontal="right" vertical="center" wrapText="1"/>
    </xf>
    <xf numFmtId="166" fontId="11" fillId="6" borderId="11" xfId="0" applyNumberFormat="1" applyFont="1" applyFill="1" applyBorder="1" applyAlignment="1">
      <alignment horizontal="center" vertical="center" wrapText="1"/>
    </xf>
    <xf numFmtId="166" fontId="14" fillId="6" borderId="11" xfId="0" applyNumberFormat="1"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1" fontId="14" fillId="6" borderId="11" xfId="0" applyNumberFormat="1" applyFont="1" applyFill="1" applyBorder="1" applyAlignment="1">
      <alignment horizontal="center" vertical="center" wrapText="1"/>
    </xf>
    <xf numFmtId="1" fontId="14" fillId="6" borderId="12" xfId="0" applyNumberFormat="1" applyFont="1" applyFill="1" applyBorder="1" applyAlignment="1">
      <alignment horizontal="center" vertical="center" wrapText="1"/>
    </xf>
    <xf numFmtId="1" fontId="14" fillId="6" borderId="9" xfId="0" applyNumberFormat="1" applyFont="1" applyFill="1" applyBorder="1" applyAlignment="1">
      <alignment horizontal="center" vertical="center" wrapText="1"/>
    </xf>
    <xf numFmtId="3" fontId="11" fillId="6" borderId="7" xfId="0" applyNumberFormat="1" applyFont="1" applyFill="1" applyBorder="1" applyAlignment="1">
      <alignment horizontal="right" vertical="center" wrapText="1"/>
    </xf>
    <xf numFmtId="166" fontId="11" fillId="6" borderId="7" xfId="0" applyNumberFormat="1" applyFont="1" applyFill="1" applyBorder="1" applyAlignment="1">
      <alignment horizontal="center" vertical="center" wrapText="1"/>
    </xf>
    <xf numFmtId="3" fontId="11" fillId="6" borderId="7" xfId="0" applyNumberFormat="1" applyFont="1" applyFill="1" applyBorder="1" applyAlignment="1">
      <alignment horizontal="center" vertical="center" wrapText="1"/>
    </xf>
    <xf numFmtId="1" fontId="14" fillId="6" borderId="7" xfId="0" applyNumberFormat="1" applyFont="1" applyFill="1" applyBorder="1" applyAlignment="1">
      <alignment horizontal="center" vertical="center" wrapText="1"/>
    </xf>
    <xf numFmtId="3" fontId="15" fillId="6" borderId="3" xfId="0" applyNumberFormat="1" applyFont="1" applyFill="1" applyBorder="1" applyAlignment="1">
      <alignment horizontal="right" vertical="center" wrapText="1"/>
    </xf>
    <xf numFmtId="1" fontId="15" fillId="6" borderId="3"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4" xfId="0" applyNumberFormat="1" applyFont="1" applyFill="1" applyBorder="1" applyAlignment="1">
      <alignment horizontal="center" vertical="center" wrapText="1"/>
    </xf>
    <xf numFmtId="0" fontId="9" fillId="6" borderId="10"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5" xfId="0" applyFont="1" applyFill="1" applyBorder="1" applyAlignment="1">
      <alignment horizontal="center" vertical="center"/>
    </xf>
    <xf numFmtId="3" fontId="2" fillId="0" borderId="0" xfId="0" applyNumberFormat="1" applyFont="1" applyBorder="1" applyAlignment="1">
      <alignment horizontal="center" vertical="center" wrapText="1"/>
    </xf>
    <xf numFmtId="0" fontId="30" fillId="0" borderId="8" xfId="0" applyFont="1" applyBorder="1" applyAlignment="1">
      <alignment horizontal="center"/>
    </xf>
    <xf numFmtId="3" fontId="2" fillId="0" borderId="9" xfId="0" applyNumberFormat="1" applyFont="1" applyBorder="1"/>
    <xf numFmtId="3" fontId="2" fillId="0" borderId="7" xfId="0" applyNumberFormat="1" applyFont="1" applyBorder="1" applyAlignment="1">
      <alignment horizontal="center" vertical="center" wrapText="1"/>
    </xf>
    <xf numFmtId="3" fontId="2" fillId="0" borderId="8" xfId="0" applyNumberFormat="1" applyFont="1" applyBorder="1"/>
    <xf numFmtId="164" fontId="7" fillId="0" borderId="3" xfId="0" applyNumberFormat="1" applyFont="1" applyBorder="1" applyAlignment="1">
      <alignment horizontal="center" vertical="center" wrapText="1"/>
    </xf>
    <xf numFmtId="164" fontId="30" fillId="0" borderId="4" xfId="0" applyNumberFormat="1" applyFont="1" applyBorder="1"/>
    <xf numFmtId="0" fontId="41" fillId="0" borderId="3" xfId="0" applyFont="1" applyBorder="1" applyAlignment="1">
      <alignment horizontal="center" vertical="center" wrapText="1"/>
    </xf>
    <xf numFmtId="0" fontId="41" fillId="0" borderId="4" xfId="0" applyFont="1" applyBorder="1" applyAlignment="1">
      <alignment horizontal="center"/>
    </xf>
    <xf numFmtId="3" fontId="11" fillId="0" borderId="9" xfId="0" applyNumberFormat="1" applyFont="1" applyBorder="1" applyAlignment="1">
      <alignment horizontal="right" vertical="center" wrapText="1"/>
    </xf>
    <xf numFmtId="0" fontId="30" fillId="0" borderId="2" xfId="0" applyFont="1" applyBorder="1" applyAlignment="1">
      <alignment horizontal="center"/>
    </xf>
    <xf numFmtId="0" fontId="15" fillId="0" borderId="3" xfId="0" applyFont="1" applyBorder="1" applyAlignment="1">
      <alignment horizontal="center" vertical="top" wrapText="1"/>
    </xf>
    <xf numFmtId="1" fontId="15" fillId="0" borderId="3" xfId="0" applyNumberFormat="1" applyFont="1" applyBorder="1" applyAlignment="1">
      <alignment horizontal="center" vertical="top" wrapText="1"/>
    </xf>
    <xf numFmtId="0" fontId="45" fillId="0" borderId="3" xfId="0" applyFont="1" applyBorder="1" applyAlignment="1">
      <alignment horizontal="center" vertical="top" wrapText="1"/>
    </xf>
    <xf numFmtId="1" fontId="45" fillId="0" borderId="3" xfId="0" applyNumberFormat="1" applyFont="1" applyBorder="1" applyAlignment="1">
      <alignment horizontal="center" vertical="top" wrapText="1"/>
    </xf>
    <xf numFmtId="0" fontId="45" fillId="0" borderId="4" xfId="0" applyFont="1" applyBorder="1" applyAlignment="1">
      <alignment horizontal="center" vertical="top" wrapText="1"/>
    </xf>
    <xf numFmtId="164" fontId="15" fillId="0" borderId="3" xfId="0" applyNumberFormat="1" applyFont="1" applyBorder="1" applyAlignment="1">
      <alignment horizontal="right" vertical="center" wrapText="1"/>
    </xf>
    <xf numFmtId="164" fontId="15" fillId="0" borderId="4" xfId="0" applyNumberFormat="1" applyFont="1" applyBorder="1" applyAlignment="1">
      <alignment horizontal="right" vertical="center" wrapText="1"/>
    </xf>
    <xf numFmtId="3" fontId="22" fillId="0" borderId="0" xfId="0" applyNumberFormat="1" applyFont="1" applyFill="1" applyBorder="1" applyAlignment="1">
      <alignment horizontal="right" vertical="center" wrapText="1"/>
    </xf>
    <xf numFmtId="166" fontId="26" fillId="0" borderId="9" xfId="0" applyNumberFormat="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13" fillId="0" borderId="8"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0" fontId="43" fillId="0" borderId="4" xfId="0" applyFont="1" applyBorder="1" applyAlignment="1">
      <alignment horizontal="center" wrapText="1"/>
    </xf>
    <xf numFmtId="0" fontId="13" fillId="0" borderId="0" xfId="0" applyFont="1" applyFill="1" applyBorder="1" applyAlignment="1">
      <alignment horizontal="center" vertical="center" wrapText="1"/>
    </xf>
    <xf numFmtId="0" fontId="31" fillId="3" borderId="0" xfId="0" applyFont="1" applyFill="1" applyBorder="1" applyAlignment="1">
      <alignment vertical="center" wrapText="1"/>
    </xf>
    <xf numFmtId="166" fontId="25"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right" vertical="center" wrapText="1"/>
    </xf>
    <xf numFmtId="0" fontId="36" fillId="3" borderId="0" xfId="0" applyFont="1" applyFill="1" applyBorder="1" applyAlignment="1">
      <alignment vertical="center" wrapText="1"/>
    </xf>
    <xf numFmtId="0" fontId="13" fillId="0" borderId="9" xfId="0" applyFont="1" applyFill="1" applyBorder="1" applyAlignment="1">
      <alignment horizontal="center" vertical="center" wrapText="1"/>
    </xf>
    <xf numFmtId="0" fontId="0" fillId="0" borderId="6" xfId="0" applyBorder="1" applyAlignment="1">
      <alignment horizontal="center"/>
    </xf>
    <xf numFmtId="0" fontId="25" fillId="0" borderId="0" xfId="0" applyFont="1" applyBorder="1" applyAlignment="1">
      <alignment horizontal="center" vertical="center" wrapText="1"/>
    </xf>
    <xf numFmtId="3" fontId="25" fillId="0" borderId="0" xfId="0" applyNumberFormat="1" applyFont="1" applyBorder="1" applyAlignment="1">
      <alignment horizontal="right" vertical="center" wrapText="1"/>
    </xf>
    <xf numFmtId="0" fontId="25" fillId="0" borderId="9" xfId="0" applyFont="1" applyBorder="1" applyAlignment="1">
      <alignment horizontal="center" vertical="center" wrapText="1"/>
    </xf>
    <xf numFmtId="0" fontId="43" fillId="0" borderId="2" xfId="0" applyFont="1" applyBorder="1" applyAlignment="1">
      <alignment horizontal="center" vertical="center" wrapText="1"/>
    </xf>
    <xf numFmtId="0" fontId="30" fillId="0" borderId="12" xfId="0" applyFont="1" applyBorder="1" applyAlignment="1">
      <alignment horizontal="center" vertical="center"/>
    </xf>
    <xf numFmtId="0" fontId="30" fillId="0" borderId="8" xfId="0" applyFont="1" applyBorder="1" applyAlignment="1">
      <alignment horizontal="center" vertical="center"/>
    </xf>
    <xf numFmtId="0" fontId="25" fillId="0" borderId="0" xfId="0" applyFont="1" applyBorder="1" applyAlignment="1">
      <alignment vertical="center" wrapText="1"/>
    </xf>
    <xf numFmtId="0" fontId="25" fillId="0" borderId="7" xfId="0" applyFont="1" applyBorder="1" applyAlignment="1">
      <alignment horizontal="left" vertical="center" wrapText="1"/>
    </xf>
    <xf numFmtId="0" fontId="26" fillId="0" borderId="0" xfId="0" applyFont="1" applyBorder="1" applyAlignment="1">
      <alignment horizontal="left" vertical="center" wrapText="1"/>
    </xf>
    <xf numFmtId="0" fontId="47" fillId="0" borderId="12" xfId="0" applyFont="1" applyBorder="1" applyAlignment="1">
      <alignment horizontal="center" vertical="top"/>
    </xf>
    <xf numFmtId="0" fontId="47" fillId="0" borderId="8" xfId="0" applyFont="1" applyBorder="1" applyAlignment="1">
      <alignment horizontal="center" vertical="top"/>
    </xf>
    <xf numFmtId="3" fontId="25" fillId="0" borderId="3" xfId="0" applyNumberFormat="1" applyFont="1" applyBorder="1" applyAlignment="1">
      <alignment vertical="center" wrapText="1"/>
    </xf>
    <xf numFmtId="3" fontId="25" fillId="0" borderId="7" xfId="0" applyNumberFormat="1" applyFont="1" applyBorder="1" applyAlignment="1">
      <alignment vertical="center" wrapText="1"/>
    </xf>
    <xf numFmtId="0" fontId="25" fillId="0" borderId="3" xfId="0" applyFont="1" applyBorder="1" applyAlignment="1">
      <alignment horizontal="center" wrapText="1"/>
    </xf>
    <xf numFmtId="9" fontId="15" fillId="0" borderId="3"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0" fontId="26" fillId="0" borderId="0"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30" fillId="0" borderId="2" xfId="0" applyFont="1" applyBorder="1" applyAlignment="1">
      <alignment horizontal="center" vertical="center"/>
    </xf>
    <xf numFmtId="0" fontId="22" fillId="0" borderId="11" xfId="0" applyFont="1" applyBorder="1" applyAlignment="1">
      <alignment horizontal="center" vertical="center" wrapText="1"/>
    </xf>
    <xf numFmtId="0" fontId="22" fillId="0" borderId="7" xfId="0" applyFont="1" applyBorder="1" applyAlignment="1">
      <alignment horizontal="center" vertical="center" wrapText="1"/>
    </xf>
    <xf numFmtId="164" fontId="25" fillId="0" borderId="3" xfId="0" applyNumberFormat="1" applyFont="1" applyBorder="1" applyAlignment="1">
      <alignment horizontal="center" vertical="center" wrapText="1"/>
    </xf>
    <xf numFmtId="0" fontId="25" fillId="0" borderId="3" xfId="0" applyFont="1" applyBorder="1" applyAlignment="1">
      <alignment horizontal="right" vertical="center" wrapText="1"/>
    </xf>
    <xf numFmtId="0" fontId="25" fillId="0" borderId="11" xfId="0" applyFont="1" applyBorder="1" applyAlignment="1">
      <alignment vertical="center" wrapText="1"/>
    </xf>
    <xf numFmtId="0" fontId="22" fillId="0" borderId="11" xfId="0" applyFont="1" applyBorder="1" applyAlignment="1">
      <alignment vertical="center" wrapText="1"/>
    </xf>
    <xf numFmtId="0" fontId="26" fillId="0" borderId="12" xfId="0" applyFont="1" applyBorder="1" applyAlignment="1">
      <alignment horizontal="right" vertical="center" wrapText="1"/>
    </xf>
    <xf numFmtId="3" fontId="26" fillId="0" borderId="0" xfId="0" applyNumberFormat="1" applyFont="1" applyBorder="1" applyAlignment="1">
      <alignment horizontal="center" vertical="center" wrapText="1"/>
    </xf>
    <xf numFmtId="3" fontId="22" fillId="0" borderId="0" xfId="0" applyNumberFormat="1" applyFont="1" applyBorder="1" applyAlignment="1">
      <alignment horizontal="center" vertical="center" wrapText="1"/>
    </xf>
    <xf numFmtId="0" fontId="48" fillId="0" borderId="0" xfId="0" applyFont="1" applyBorder="1" applyAlignment="1">
      <alignment horizontal="center" vertical="center" wrapText="1"/>
    </xf>
    <xf numFmtId="164" fontId="26" fillId="0" borderId="0" xfId="0" applyNumberFormat="1" applyFont="1" applyBorder="1" applyAlignment="1">
      <alignment horizontal="center" vertical="center" wrapText="1"/>
    </xf>
    <xf numFmtId="0" fontId="26" fillId="0" borderId="0" xfId="0" applyFont="1" applyBorder="1" applyAlignment="1">
      <alignment horizontal="right" vertical="center" wrapText="1"/>
    </xf>
    <xf numFmtId="0" fontId="26" fillId="0" borderId="3" xfId="0" applyFont="1" applyBorder="1" applyAlignment="1">
      <alignment horizontal="right" vertical="center" wrapText="1"/>
    </xf>
    <xf numFmtId="1" fontId="26" fillId="0" borderId="4" xfId="0" applyNumberFormat="1" applyFont="1" applyBorder="1" applyAlignment="1">
      <alignment horizontal="center" vertical="center" wrapText="1"/>
    </xf>
    <xf numFmtId="3" fontId="25" fillId="0" borderId="0" xfId="0" applyNumberFormat="1" applyFont="1" applyBorder="1" applyAlignment="1">
      <alignment horizontal="center" vertical="center" wrapText="1"/>
    </xf>
    <xf numFmtId="0" fontId="26" fillId="0" borderId="9" xfId="0" applyFont="1" applyBorder="1" applyAlignment="1">
      <alignment horizontal="right" vertical="center" wrapText="1"/>
    </xf>
    <xf numFmtId="3" fontId="50" fillId="0" borderId="0" xfId="0" applyNumberFormat="1" applyFont="1" applyBorder="1" applyAlignment="1">
      <alignment horizontal="center" vertical="center" wrapText="1"/>
    </xf>
    <xf numFmtId="0" fontId="50" fillId="0" borderId="0" xfId="0" applyFont="1" applyBorder="1" applyAlignment="1">
      <alignment horizontal="center" vertical="center" wrapText="1"/>
    </xf>
    <xf numFmtId="1" fontId="22" fillId="0" borderId="0" xfId="0" applyNumberFormat="1" applyFont="1" applyBorder="1" applyAlignment="1">
      <alignment vertical="center" wrapText="1"/>
    </xf>
    <xf numFmtId="1" fontId="22" fillId="0" borderId="9" xfId="0" applyNumberFormat="1" applyFont="1" applyBorder="1" applyAlignment="1">
      <alignment vertical="center" wrapText="1"/>
    </xf>
    <xf numFmtId="0" fontId="22" fillId="0" borderId="9" xfId="0" applyFont="1" applyBorder="1" applyAlignment="1">
      <alignment vertical="center" wrapText="1"/>
    </xf>
    <xf numFmtId="164" fontId="22" fillId="0" borderId="0" xfId="0" applyNumberFormat="1" applyFont="1" applyBorder="1" applyAlignment="1">
      <alignment horizontal="center" vertical="center" wrapText="1"/>
    </xf>
    <xf numFmtId="0" fontId="22" fillId="0" borderId="3" xfId="0" applyFont="1" applyBorder="1" applyAlignment="1">
      <alignment vertical="center" wrapText="1"/>
    </xf>
    <xf numFmtId="0" fontId="26" fillId="0" borderId="3" xfId="0" applyFont="1" applyBorder="1" applyAlignment="1">
      <alignment horizontal="center" vertical="center" wrapText="1"/>
    </xf>
    <xf numFmtId="0" fontId="22" fillId="0" borderId="4"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3" fontId="26" fillId="0" borderId="3"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0" fontId="51" fillId="0" borderId="5"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9" xfId="0" applyFont="1" applyBorder="1" applyAlignment="1">
      <alignment horizontal="center" vertical="center" wrapText="1"/>
    </xf>
    <xf numFmtId="1" fontId="6" fillId="0" borderId="20" xfId="0" applyNumberFormat="1" applyFont="1" applyBorder="1" applyAlignment="1">
      <alignment horizontal="center" vertical="center" wrapText="1"/>
    </xf>
    <xf numFmtId="16" fontId="6" fillId="0" borderId="6"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65" fontId="6" fillId="0" borderId="0" xfId="0" applyNumberFormat="1" applyFont="1" applyBorder="1" applyAlignment="1">
      <alignment horizontal="center" vertical="center" wrapText="1"/>
    </xf>
    <xf numFmtId="166" fontId="6" fillId="0" borderId="0" xfId="0" applyNumberFormat="1" applyFont="1" applyBorder="1" applyAlignment="1">
      <alignment horizontal="center" vertical="center"/>
    </xf>
    <xf numFmtId="0" fontId="6" fillId="3" borderId="6" xfId="0" applyFont="1" applyFill="1" applyBorder="1" applyAlignment="1">
      <alignment horizontal="center" vertical="center" wrapText="1"/>
    </xf>
    <xf numFmtId="3" fontId="6" fillId="3" borderId="0" xfId="0" applyNumberFormat="1" applyFont="1" applyFill="1" applyBorder="1" applyAlignment="1">
      <alignment horizontal="right" vertical="center" wrapText="1"/>
    </xf>
    <xf numFmtId="165" fontId="6" fillId="3" borderId="0" xfId="0" applyNumberFormat="1" applyFont="1" applyFill="1" applyBorder="1" applyAlignment="1">
      <alignment horizontal="center" vertical="center" wrapText="1"/>
    </xf>
    <xf numFmtId="166" fontId="6" fillId="3" borderId="0" xfId="0" applyNumberFormat="1" applyFont="1" applyFill="1" applyBorder="1" applyAlignment="1">
      <alignment horizontal="center" vertical="center"/>
    </xf>
    <xf numFmtId="1" fontId="6" fillId="3" borderId="9" xfId="0" applyNumberFormat="1" applyFont="1" applyFill="1" applyBorder="1" applyAlignment="1">
      <alignment horizontal="center" vertical="center" wrapText="1"/>
    </xf>
    <xf numFmtId="3" fontId="6" fillId="0" borderId="7" xfId="0" applyNumberFormat="1" applyFont="1" applyBorder="1" applyAlignment="1">
      <alignment horizontal="right" vertical="center" wrapText="1"/>
    </xf>
    <xf numFmtId="4" fontId="5" fillId="0" borderId="7" xfId="0" applyNumberFormat="1" applyFont="1" applyBorder="1" applyAlignment="1">
      <alignment horizontal="center" vertical="center" wrapText="1"/>
    </xf>
    <xf numFmtId="10" fontId="6" fillId="0" borderId="7" xfId="0" applyNumberFormat="1" applyFont="1" applyBorder="1" applyAlignment="1">
      <alignment horizontal="center" vertical="center" wrapText="1"/>
    </xf>
    <xf numFmtId="1" fontId="6" fillId="3" borderId="8" xfId="0" applyNumberFormat="1" applyFont="1" applyFill="1" applyBorder="1" applyAlignment="1">
      <alignment horizontal="center" vertical="center" wrapText="1"/>
    </xf>
    <xf numFmtId="3" fontId="5" fillId="3" borderId="3" xfId="0" applyNumberFormat="1" applyFont="1" applyFill="1" applyBorder="1" applyAlignment="1">
      <alignment horizontal="right" vertical="center" wrapText="1"/>
    </xf>
    <xf numFmtId="3" fontId="5" fillId="3" borderId="3" xfId="0" applyNumberFormat="1" applyFont="1" applyFill="1" applyBorder="1" applyAlignment="1">
      <alignment horizontal="center" vertical="center" wrapText="1"/>
    </xf>
    <xf numFmtId="3" fontId="5" fillId="0" borderId="3" xfId="0" applyNumberFormat="1" applyFont="1" applyBorder="1" applyAlignment="1">
      <alignment horizontal="right" vertical="center" wrapText="1"/>
    </xf>
    <xf numFmtId="1" fontId="5" fillId="3" borderId="3" xfId="0" applyNumberFormat="1" applyFont="1" applyFill="1" applyBorder="1" applyAlignment="1">
      <alignment horizontal="center" vertical="center"/>
    </xf>
    <xf numFmtId="1" fontId="5" fillId="3" borderId="4"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0" borderId="4" xfId="0" applyNumberFormat="1" applyFont="1" applyBorder="1" applyAlignment="1">
      <alignment horizontal="center" vertical="center" wrapText="1"/>
    </xf>
    <xf numFmtId="3" fontId="22" fillId="0" borderId="0" xfId="0" applyNumberFormat="1" applyFont="1" applyBorder="1" applyAlignment="1">
      <alignment horizontal="right" vertical="center"/>
    </xf>
    <xf numFmtId="166" fontId="26" fillId="0" borderId="0" xfId="0" applyNumberFormat="1" applyFont="1" applyBorder="1" applyAlignment="1">
      <alignment horizontal="center" vertical="center"/>
    </xf>
    <xf numFmtId="3" fontId="34" fillId="0" borderId="0" xfId="0" applyNumberFormat="1" applyFont="1" applyBorder="1" applyAlignment="1">
      <alignment horizontal="right" vertical="center"/>
    </xf>
    <xf numFmtId="3" fontId="26" fillId="0" borderId="0" xfId="0" applyNumberFormat="1" applyFont="1" applyBorder="1" applyAlignment="1">
      <alignment horizontal="right" vertical="center"/>
    </xf>
    <xf numFmtId="0" fontId="26" fillId="0" borderId="6" xfId="0" applyFont="1" applyBorder="1" applyAlignment="1">
      <alignment horizontal="center" vertical="center" wrapText="1"/>
    </xf>
    <xf numFmtId="1" fontId="26" fillId="0" borderId="9" xfId="0" applyNumberFormat="1" applyFont="1" applyBorder="1" applyAlignment="1">
      <alignment horizontal="center" vertical="center"/>
    </xf>
    <xf numFmtId="3" fontId="25" fillId="0" borderId="3" xfId="0" applyNumberFormat="1" applyFont="1" applyBorder="1" applyAlignment="1">
      <alignment horizontal="right" vertical="center"/>
    </xf>
    <xf numFmtId="1" fontId="25" fillId="0" borderId="3" xfId="0" applyNumberFormat="1" applyFont="1" applyBorder="1" applyAlignment="1">
      <alignment horizontal="center" vertical="center"/>
    </xf>
    <xf numFmtId="3" fontId="25" fillId="0" borderId="3" xfId="0" applyNumberFormat="1" applyFont="1" applyBorder="1" applyAlignment="1">
      <alignment vertical="center"/>
    </xf>
    <xf numFmtId="1" fontId="25" fillId="0" borderId="4" xfId="0" applyNumberFormat="1"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5" fillId="0" borderId="12" xfId="0" applyFont="1" applyBorder="1" applyAlignment="1">
      <alignment vertical="center"/>
    </xf>
    <xf numFmtId="0" fontId="51" fillId="0" borderId="2"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3" fontId="5" fillId="0" borderId="3" xfId="0" applyNumberFormat="1" applyFont="1" applyBorder="1" applyAlignment="1">
      <alignment vertical="center"/>
    </xf>
    <xf numFmtId="3" fontId="5" fillId="0" borderId="3" xfId="0" applyNumberFormat="1" applyFont="1" applyBorder="1" applyAlignment="1">
      <alignment horizontal="center" vertical="center"/>
    </xf>
    <xf numFmtId="3" fontId="5" fillId="3" borderId="3" xfId="0" applyNumberFormat="1" applyFont="1" applyFill="1" applyBorder="1" applyAlignment="1">
      <alignment horizontal="right" vertical="center"/>
    </xf>
    <xf numFmtId="1" fontId="5" fillId="3" borderId="4" xfId="0" applyNumberFormat="1" applyFont="1" applyFill="1" applyBorder="1" applyAlignment="1">
      <alignment horizontal="center" vertical="center"/>
    </xf>
    <xf numFmtId="0" fontId="51" fillId="0" borderId="2" xfId="0" applyFont="1" applyBorder="1" applyAlignment="1">
      <alignment horizontal="center" vertical="center"/>
    </xf>
    <xf numFmtId="0" fontId="5" fillId="0" borderId="9"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34" fillId="0" borderId="0" xfId="0" applyFont="1" applyBorder="1" applyAlignment="1">
      <alignment horizontal="center" vertical="center"/>
    </xf>
    <xf numFmtId="9" fontId="34" fillId="0" borderId="0" xfId="0" applyNumberFormat="1" applyFont="1" applyBorder="1" applyAlignment="1">
      <alignment horizontal="center" vertical="center"/>
    </xf>
    <xf numFmtId="166" fontId="34" fillId="0" borderId="0" xfId="0" applyNumberFormat="1" applyFont="1" applyBorder="1" applyAlignment="1">
      <alignment horizontal="center" vertical="center" wrapText="1"/>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3" xfId="0" applyFont="1" applyBorder="1" applyAlignment="1">
      <alignment horizontal="center" vertical="center" wrapText="1"/>
    </xf>
    <xf numFmtId="0" fontId="42" fillId="0" borderId="4" xfId="0" applyFont="1" applyBorder="1" applyAlignment="1">
      <alignment horizontal="center" vertical="center"/>
    </xf>
    <xf numFmtId="0" fontId="34" fillId="3" borderId="3" xfId="0" applyFont="1" applyFill="1" applyBorder="1" applyAlignment="1">
      <alignment horizontal="center" vertical="center"/>
    </xf>
    <xf numFmtId="0" fontId="34" fillId="0" borderId="0" xfId="0" applyFont="1" applyBorder="1" applyAlignment="1">
      <alignment vertical="center" wrapText="1"/>
    </xf>
    <xf numFmtId="3" fontId="34" fillId="0" borderId="0" xfId="0" applyNumberFormat="1" applyFont="1" applyBorder="1" applyAlignment="1">
      <alignment horizontal="right" vertical="center" wrapText="1"/>
    </xf>
    <xf numFmtId="3" fontId="31" fillId="0" borderId="0" xfId="0" applyNumberFormat="1" applyFont="1" applyBorder="1" applyAlignment="1">
      <alignment horizontal="right" vertical="center" wrapText="1"/>
    </xf>
    <xf numFmtId="0" fontId="34" fillId="0" borderId="0" xfId="0" applyFont="1" applyBorder="1" applyAlignment="1">
      <alignment horizontal="center" vertical="center" wrapText="1"/>
    </xf>
    <xf numFmtId="0" fontId="42" fillId="0" borderId="2" xfId="0" applyFont="1" applyBorder="1" applyAlignment="1">
      <alignment horizontal="center" vertical="center" wrapText="1"/>
    </xf>
    <xf numFmtId="0" fontId="5" fillId="3" borderId="0" xfId="0" applyFont="1" applyFill="1" applyBorder="1" applyAlignment="1">
      <alignment horizontal="center" vertical="center" wrapText="1"/>
    </xf>
    <xf numFmtId="0" fontId="6" fillId="0" borderId="0" xfId="0" applyFont="1" applyBorder="1" applyAlignment="1">
      <alignment horizontal="right" vertical="center"/>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0" borderId="4" xfId="0" applyFont="1" applyBorder="1" applyAlignment="1">
      <alignment horizontal="center" vertical="center" wrapText="1"/>
    </xf>
    <xf numFmtId="0" fontId="6" fillId="3" borderId="0" xfId="0" applyFont="1" applyFill="1" applyBorder="1" applyAlignment="1">
      <alignment horizontal="center" vertical="center" wrapText="1"/>
    </xf>
    <xf numFmtId="10"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51" fillId="3" borderId="2" xfId="0" applyFont="1" applyFill="1" applyBorder="1" applyAlignment="1">
      <alignment horizontal="center" vertical="center"/>
    </xf>
    <xf numFmtId="0" fontId="52" fillId="3" borderId="3" xfId="0" applyFont="1" applyFill="1" applyBorder="1" applyAlignment="1">
      <alignment horizontal="center" vertical="center" wrapText="1"/>
    </xf>
    <xf numFmtId="0" fontId="51" fillId="3" borderId="3" xfId="0" applyFont="1" applyFill="1" applyBorder="1" applyAlignment="1">
      <alignment horizontal="center" vertical="center"/>
    </xf>
    <xf numFmtId="0" fontId="51" fillId="3" borderId="4" xfId="0" applyFont="1" applyFill="1" applyBorder="1" applyAlignment="1">
      <alignment horizontal="center" vertical="center"/>
    </xf>
    <xf numFmtId="3" fontId="13" fillId="0" borderId="3" xfId="0" applyNumberFormat="1" applyFont="1" applyFill="1" applyBorder="1" applyAlignment="1">
      <alignment horizontal="center" vertical="center" wrapText="1"/>
    </xf>
    <xf numFmtId="3" fontId="26" fillId="0" borderId="11"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6" xfId="0" applyBorder="1" applyAlignment="1">
      <alignment horizontal="center" vertical="center"/>
    </xf>
    <xf numFmtId="166" fontId="22" fillId="0" borderId="12"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3" fontId="34" fillId="0" borderId="0" xfId="0" applyNumberFormat="1" applyFont="1" applyAlignment="1">
      <alignment horizontal="right" vertical="center" wrapText="1"/>
    </xf>
    <xf numFmtId="0" fontId="34" fillId="0" borderId="7" xfId="0" applyFont="1" applyBorder="1" applyAlignment="1">
      <alignment horizontal="center" vertical="center" wrapText="1"/>
    </xf>
    <xf numFmtId="3" fontId="34" fillId="0" borderId="7" xfId="0" applyNumberFormat="1" applyFont="1" applyBorder="1" applyAlignment="1">
      <alignment horizontal="right" vertical="center" wrapText="1"/>
    </xf>
    <xf numFmtId="3" fontId="34" fillId="0" borderId="0" xfId="0" applyNumberFormat="1" applyFont="1" applyAlignment="1">
      <alignment horizontal="right" vertical="center"/>
    </xf>
    <xf numFmtId="3" fontId="34" fillId="0" borderId="7" xfId="0" applyNumberFormat="1" applyFont="1" applyBorder="1" applyAlignment="1">
      <alignment horizontal="right" vertical="center"/>
    </xf>
    <xf numFmtId="3" fontId="30" fillId="0" borderId="3" xfId="0" applyNumberFormat="1" applyFont="1" applyBorder="1" applyAlignment="1">
      <alignment vertical="center"/>
    </xf>
    <xf numFmtId="3" fontId="9" fillId="0" borderId="0" xfId="0" applyNumberFormat="1" applyFont="1" applyBorder="1" applyAlignment="1">
      <alignment horizontal="right" vertical="center" wrapText="1"/>
    </xf>
    <xf numFmtId="0" fontId="34" fillId="0" borderId="0" xfId="0" applyFont="1" applyAlignment="1">
      <alignment horizontal="right" vertical="center"/>
    </xf>
    <xf numFmtId="0" fontId="34" fillId="0" borderId="7" xfId="0" applyFont="1" applyBorder="1" applyAlignment="1">
      <alignment vertical="center" wrapText="1"/>
    </xf>
    <xf numFmtId="0" fontId="34" fillId="0" borderId="7" xfId="0" applyFont="1" applyBorder="1" applyAlignment="1">
      <alignment horizontal="right" vertical="center" wrapText="1"/>
    </xf>
    <xf numFmtId="3" fontId="34" fillId="0" borderId="11" xfId="0" applyNumberFormat="1" applyFont="1" applyBorder="1" applyAlignment="1">
      <alignment horizontal="right" vertical="center" wrapText="1"/>
    </xf>
    <xf numFmtId="0" fontId="34" fillId="0" borderId="11" xfId="0" applyFont="1" applyBorder="1" applyAlignment="1">
      <alignment horizontal="right" vertical="center"/>
    </xf>
    <xf numFmtId="0" fontId="34" fillId="0" borderId="0" xfId="0" applyFont="1" applyBorder="1" applyAlignment="1">
      <alignment horizontal="right" vertical="center" wrapText="1"/>
    </xf>
    <xf numFmtId="0" fontId="34" fillId="0" borderId="11" xfId="0" applyFont="1" applyBorder="1" applyAlignment="1">
      <alignment horizontal="center" vertical="center" wrapText="1"/>
    </xf>
    <xf numFmtId="0" fontId="9" fillId="0" borderId="0" xfId="0" applyFont="1" applyBorder="1" applyAlignment="1">
      <alignment horizontal="right" vertical="center" wrapText="1"/>
    </xf>
    <xf numFmtId="166" fontId="30" fillId="0" borderId="3" xfId="0" applyNumberFormat="1" applyFont="1" applyBorder="1" applyAlignment="1">
      <alignment horizontal="center" vertical="center"/>
    </xf>
    <xf numFmtId="166" fontId="32" fillId="0" borderId="0" xfId="0" applyNumberFormat="1" applyFont="1"/>
    <xf numFmtId="9" fontId="0" fillId="0" borderId="0" xfId="0" applyNumberFormat="1"/>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166" fontId="6" fillId="0" borderId="9" xfId="0" applyNumberFormat="1" applyFont="1" applyBorder="1" applyAlignment="1">
      <alignment horizontal="center" vertical="center"/>
    </xf>
    <xf numFmtId="0" fontId="34" fillId="0" borderId="11" xfId="0" applyFont="1" applyBorder="1" applyAlignment="1">
      <alignment horizontal="right" vertical="center" wrapText="1"/>
    </xf>
    <xf numFmtId="0" fontId="34" fillId="0" borderId="0" xfId="0" applyFont="1" applyAlignment="1">
      <alignment horizontal="right" vertical="center" wrapText="1"/>
    </xf>
    <xf numFmtId="3" fontId="34" fillId="0" borderId="3" xfId="0" applyNumberFormat="1" applyFont="1" applyBorder="1" applyAlignment="1">
      <alignment horizontal="right" vertical="center" wrapText="1"/>
    </xf>
    <xf numFmtId="3" fontId="53" fillId="0" borderId="0" xfId="0" applyNumberFormat="1" applyFont="1" applyBorder="1" applyAlignment="1">
      <alignment horizontal="right" vertical="center" wrapText="1"/>
    </xf>
    <xf numFmtId="0" fontId="53" fillId="0" borderId="0" xfId="0" applyFont="1" applyBorder="1" applyAlignment="1">
      <alignment horizontal="right" vertical="center" wrapText="1"/>
    </xf>
    <xf numFmtId="3" fontId="34" fillId="0" borderId="11" xfId="0" applyNumberFormat="1" applyFont="1" applyBorder="1" applyAlignment="1">
      <alignment horizontal="right" vertical="center"/>
    </xf>
    <xf numFmtId="0" fontId="34" fillId="0" borderId="7" xfId="0" applyFont="1" applyBorder="1" applyAlignment="1">
      <alignment horizontal="right" vertical="center"/>
    </xf>
    <xf numFmtId="3" fontId="31" fillId="0" borderId="3" xfId="0" applyNumberFormat="1" applyFont="1" applyBorder="1" applyAlignment="1">
      <alignment horizontal="right"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6" xfId="0" applyFont="1" applyBorder="1" applyAlignment="1">
      <alignment horizontal="center" vertical="center" wrapText="1"/>
    </xf>
    <xf numFmtId="166" fontId="6" fillId="0" borderId="9" xfId="0" applyNumberFormat="1" applyFont="1" applyBorder="1" applyAlignment="1">
      <alignment horizontal="center" vertical="center"/>
    </xf>
    <xf numFmtId="3" fontId="6" fillId="0" borderId="0" xfId="0" applyNumberFormat="1" applyFont="1" applyAlignment="1">
      <alignment horizontal="right" vertical="center"/>
    </xf>
    <xf numFmtId="3" fontId="6" fillId="0" borderId="7" xfId="0" applyNumberFormat="1" applyFont="1" applyBorder="1" applyAlignment="1">
      <alignment horizontal="right" vertical="center"/>
    </xf>
    <xf numFmtId="166" fontId="6" fillId="0" borderId="8" xfId="0" applyNumberFormat="1" applyFont="1" applyBorder="1" applyAlignment="1">
      <alignment horizontal="center" vertical="center"/>
    </xf>
    <xf numFmtId="1" fontId="7" fillId="0" borderId="8" xfId="0" applyNumberFormat="1" applyFont="1" applyBorder="1" applyAlignment="1">
      <alignment horizontal="center" vertical="center"/>
    </xf>
    <xf numFmtId="0" fontId="6" fillId="0" borderId="7" xfId="0" applyFont="1" applyBorder="1" applyAlignment="1">
      <alignment horizontal="right" vertical="center"/>
    </xf>
    <xf numFmtId="166" fontId="6" fillId="0" borderId="0" xfId="0" applyNumberFormat="1" applyFont="1" applyAlignment="1">
      <alignment horizontal="center" vertical="center"/>
    </xf>
    <xf numFmtId="166" fontId="6" fillId="0" borderId="7" xfId="0" applyNumberFormat="1" applyFont="1" applyBorder="1" applyAlignment="1">
      <alignment horizontal="center" vertical="center"/>
    </xf>
    <xf numFmtId="1" fontId="6" fillId="0" borderId="8" xfId="0" applyNumberFormat="1" applyFont="1" applyBorder="1" applyAlignment="1">
      <alignment horizontal="center" vertical="center"/>
    </xf>
    <xf numFmtId="0" fontId="6" fillId="0" borderId="0" xfId="0" applyFont="1" applyAlignment="1">
      <alignment horizontal="right" vertical="center"/>
    </xf>
    <xf numFmtId="166" fontId="5" fillId="0" borderId="7" xfId="0" applyNumberFormat="1" applyFont="1" applyBorder="1" applyAlignment="1">
      <alignment horizontal="center" vertical="center"/>
    </xf>
    <xf numFmtId="0" fontId="2" fillId="0" borderId="0" xfId="0" applyFont="1" applyAlignment="1">
      <alignment horizontal="right" vertical="center"/>
    </xf>
    <xf numFmtId="166" fontId="2" fillId="0" borderId="0" xfId="0" applyNumberFormat="1" applyFont="1" applyAlignment="1">
      <alignment horizontal="center" vertical="center"/>
    </xf>
    <xf numFmtId="0" fontId="5" fillId="0" borderId="7" xfId="0" applyFont="1" applyBorder="1" applyAlignment="1">
      <alignment horizontal="right" vertical="center"/>
    </xf>
    <xf numFmtId="0" fontId="31" fillId="0" borderId="3" xfId="0" applyFont="1" applyBorder="1" applyAlignment="1">
      <alignment horizontal="right" vertical="center"/>
    </xf>
    <xf numFmtId="0" fontId="34" fillId="0" borderId="0" xfId="0" applyFont="1" applyBorder="1" applyAlignment="1">
      <alignment horizontal="right" vertical="center"/>
    </xf>
    <xf numFmtId="1" fontId="31" fillId="0" borderId="8" xfId="0" applyNumberFormat="1" applyFont="1" applyBorder="1" applyAlignment="1">
      <alignment horizontal="center" vertical="center"/>
    </xf>
    <xf numFmtId="0" fontId="5" fillId="6" borderId="6" xfId="0" applyFont="1" applyFill="1" applyBorder="1" applyAlignment="1">
      <alignment horizontal="center" vertical="center"/>
    </xf>
    <xf numFmtId="0" fontId="2" fillId="6" borderId="0" xfId="0" applyFont="1" applyFill="1" applyBorder="1" applyAlignment="1">
      <alignment horizontal="right"/>
    </xf>
    <xf numFmtId="0" fontId="2" fillId="6" borderId="0" xfId="0" applyFont="1" applyFill="1" applyBorder="1" applyAlignment="1">
      <alignment vertical="center"/>
    </xf>
    <xf numFmtId="0" fontId="2" fillId="6" borderId="0" xfId="0" applyFont="1" applyFill="1" applyBorder="1" applyAlignment="1">
      <alignment vertical="center" wrapText="1"/>
    </xf>
    <xf numFmtId="0" fontId="6" fillId="6" borderId="9" xfId="0" applyFont="1" applyFill="1" applyBorder="1" applyAlignment="1">
      <alignment horizontal="center" vertical="center" wrapText="1"/>
    </xf>
    <xf numFmtId="0" fontId="31" fillId="6" borderId="6" xfId="0" applyFont="1" applyFill="1" applyBorder="1" applyAlignment="1">
      <alignment horizontal="center" vertical="center"/>
    </xf>
    <xf numFmtId="0" fontId="31" fillId="6" borderId="0" xfId="0" applyFont="1" applyFill="1" applyBorder="1" applyAlignment="1">
      <alignment horizontal="right" vertical="center"/>
    </xf>
    <xf numFmtId="3" fontId="6" fillId="6" borderId="0" xfId="0" applyNumberFormat="1" applyFont="1" applyFill="1" applyBorder="1" applyAlignment="1">
      <alignment horizontal="right" vertical="center"/>
    </xf>
    <xf numFmtId="2" fontId="5" fillId="6" borderId="9" xfId="0" applyNumberFormat="1" applyFont="1" applyFill="1" applyBorder="1" applyAlignment="1">
      <alignment horizontal="center" vertical="center"/>
    </xf>
    <xf numFmtId="3" fontId="7" fillId="0" borderId="11" xfId="0" applyNumberFormat="1" applyFont="1" applyBorder="1" applyAlignment="1">
      <alignment horizontal="right" vertical="center"/>
    </xf>
    <xf numFmtId="1" fontId="7" fillId="0" borderId="12" xfId="0" applyNumberFormat="1" applyFont="1" applyBorder="1" applyAlignment="1">
      <alignment horizontal="center" vertical="center"/>
    </xf>
    <xf numFmtId="0" fontId="5" fillId="0" borderId="11" xfId="0" applyFont="1" applyBorder="1" applyAlignment="1">
      <alignment vertical="center" wrapText="1"/>
    </xf>
    <xf numFmtId="3" fontId="5" fillId="0" borderId="11" xfId="0" applyNumberFormat="1" applyFont="1" applyBorder="1" applyAlignment="1">
      <alignment horizontal="center" vertical="center" wrapText="1"/>
    </xf>
    <xf numFmtId="3" fontId="5" fillId="0" borderId="0" xfId="0" applyNumberFormat="1" applyFont="1" applyBorder="1" applyAlignment="1">
      <alignment horizontal="right" vertical="center"/>
    </xf>
    <xf numFmtId="1" fontId="5" fillId="0" borderId="12" xfId="0" applyNumberFormat="1" applyFont="1" applyBorder="1" applyAlignment="1">
      <alignment horizontal="center" vertical="center"/>
    </xf>
    <xf numFmtId="1" fontId="5" fillId="0" borderId="1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34" fillId="0" borderId="11" xfId="0" applyFont="1" applyBorder="1" applyAlignment="1">
      <alignment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49" fontId="30" fillId="0" borderId="0" xfId="0" applyNumberFormat="1" applyFont="1" applyAlignment="1">
      <alignment horizontal="center"/>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Border="1" applyAlignment="1">
      <alignment horizontal="left" vertical="center" wrapText="1"/>
    </xf>
    <xf numFmtId="3" fontId="31" fillId="0" borderId="3" xfId="0" applyNumberFormat="1" applyFont="1" applyBorder="1" applyAlignment="1">
      <alignment vertical="center" wrapText="1"/>
    </xf>
    <xf numFmtId="3" fontId="31" fillId="0" borderId="0" xfId="0" applyNumberFormat="1" applyFont="1" applyBorder="1" applyAlignment="1">
      <alignment vertical="center" wrapText="1"/>
    </xf>
    <xf numFmtId="3" fontId="34" fillId="0" borderId="0" xfId="0" applyNumberFormat="1" applyFont="1" applyBorder="1" applyAlignment="1">
      <alignment vertical="center" wrapText="1"/>
    </xf>
    <xf numFmtId="165" fontId="34" fillId="0" borderId="0" xfId="0" applyNumberFormat="1" applyFont="1" applyBorder="1" applyAlignment="1">
      <alignment vertical="center" wrapText="1"/>
    </xf>
    <xf numFmtId="165" fontId="34" fillId="0" borderId="0" xfId="0" applyNumberFormat="1" applyFont="1" applyBorder="1" applyAlignment="1">
      <alignment horizontal="right" vertical="center" wrapText="1"/>
    </xf>
    <xf numFmtId="0" fontId="41" fillId="0" borderId="10" xfId="0" applyFont="1" applyBorder="1" applyAlignment="1">
      <alignment horizontal="center"/>
    </xf>
    <xf numFmtId="0" fontId="43" fillId="0" borderId="11" xfId="0" applyFont="1" applyBorder="1" applyAlignment="1">
      <alignment horizontal="center" vertical="center" wrapText="1"/>
    </xf>
    <xf numFmtId="0" fontId="43" fillId="0" borderId="11" xfId="0" applyFont="1" applyBorder="1" applyAlignment="1">
      <alignment horizontal="center" wrapText="1"/>
    </xf>
    <xf numFmtId="0" fontId="43" fillId="0" borderId="12" xfId="0" applyFont="1" applyBorder="1" applyAlignment="1">
      <alignment horizontal="center" vertical="center" wrapText="1"/>
    </xf>
    <xf numFmtId="3" fontId="26" fillId="0" borderId="12" xfId="0" applyNumberFormat="1" applyFont="1" applyBorder="1" applyAlignment="1">
      <alignment horizontal="right" vertical="center" wrapText="1"/>
    </xf>
    <xf numFmtId="3" fontId="11" fillId="0" borderId="0" xfId="0" applyNumberFormat="1" applyFont="1" applyFill="1" applyBorder="1" applyAlignment="1">
      <alignment horizontal="center" vertical="center" wrapText="1"/>
    </xf>
    <xf numFmtId="9" fontId="15" fillId="0" borderId="3" xfId="0" applyNumberFormat="1" applyFont="1" applyFill="1" applyBorder="1" applyAlignment="1">
      <alignment horizontal="center" vertical="center" wrapText="1"/>
    </xf>
    <xf numFmtId="3" fontId="11" fillId="6" borderId="9" xfId="0" applyNumberFormat="1" applyFont="1" applyFill="1" applyBorder="1" applyAlignment="1">
      <alignment horizontal="right" vertical="center" wrapText="1"/>
    </xf>
    <xf numFmtId="3" fontId="26" fillId="0" borderId="0" xfId="0" applyNumberFormat="1" applyFont="1" applyBorder="1" applyAlignment="1">
      <alignment vertical="center"/>
    </xf>
    <xf numFmtId="2" fontId="0" fillId="0" borderId="0" xfId="0" applyNumberFormat="1"/>
    <xf numFmtId="2" fontId="32" fillId="0" borderId="0" xfId="0" applyNumberFormat="1" applyFont="1"/>
    <xf numFmtId="0" fontId="0" fillId="0" borderId="0" xfId="0" applyFill="1"/>
    <xf numFmtId="0" fontId="6" fillId="0" borderId="6" xfId="0" applyFont="1" applyBorder="1" applyAlignment="1">
      <alignment horizontal="center" vertical="center" wrapText="1"/>
    </xf>
    <xf numFmtId="3" fontId="6" fillId="0" borderId="0" xfId="0" applyNumberFormat="1" applyFont="1" applyAlignment="1">
      <alignment horizontal="right" vertical="center"/>
    </xf>
    <xf numFmtId="166" fontId="6" fillId="0" borderId="9" xfId="0" applyNumberFormat="1" applyFont="1" applyBorder="1" applyAlignment="1">
      <alignment horizontal="center" vertical="center"/>
    </xf>
    <xf numFmtId="166" fontId="2" fillId="0" borderId="0" xfId="0" applyNumberFormat="1" applyFont="1"/>
    <xf numFmtId="3" fontId="9" fillId="0" borderId="0" xfId="0" applyNumberFormat="1" applyFont="1"/>
    <xf numFmtId="0" fontId="30" fillId="0" borderId="0" xfId="0" applyFont="1" applyAlignment="1">
      <alignment horizontal="center"/>
    </xf>
    <xf numFmtId="166" fontId="22" fillId="0" borderId="11" xfId="0" applyNumberFormat="1" applyFont="1" applyBorder="1" applyAlignment="1">
      <alignment horizontal="center" vertical="center" wrapText="1"/>
    </xf>
    <xf numFmtId="166" fontId="22" fillId="0" borderId="0" xfId="0" applyNumberFormat="1" applyFont="1" applyBorder="1" applyAlignment="1">
      <alignment horizontal="center" vertical="center" wrapText="1"/>
    </xf>
    <xf numFmtId="166" fontId="22" fillId="0" borderId="7" xfId="0" applyNumberFormat="1" applyFont="1" applyBorder="1" applyAlignment="1">
      <alignment horizontal="center" vertical="center" wrapText="1"/>
    </xf>
    <xf numFmtId="10" fontId="26" fillId="0" borderId="0" xfId="0" applyNumberFormat="1" applyFont="1" applyBorder="1" applyAlignment="1">
      <alignment horizontal="center" vertical="center" wrapText="1"/>
    </xf>
    <xf numFmtId="0" fontId="30" fillId="0" borderId="0" xfId="0" applyFont="1" applyAlignment="1">
      <alignment horizontal="center" vertical="top"/>
    </xf>
    <xf numFmtId="0" fontId="0" fillId="0" borderId="0" xfId="0" applyFill="1" applyAlignment="1">
      <alignment vertical="center"/>
    </xf>
    <xf numFmtId="3" fontId="13" fillId="6" borderId="3" xfId="0" applyNumberFormat="1" applyFont="1" applyFill="1" applyBorder="1" applyAlignment="1">
      <alignment horizontal="right" vertical="center"/>
    </xf>
    <xf numFmtId="3" fontId="13" fillId="6" borderId="3" xfId="0" applyNumberFormat="1" applyFont="1" applyFill="1" applyBorder="1" applyAlignment="1">
      <alignment vertical="center"/>
    </xf>
    <xf numFmtId="3" fontId="14" fillId="6" borderId="0" xfId="0" applyNumberFormat="1" applyFont="1" applyFill="1" applyBorder="1" applyAlignment="1">
      <alignment vertical="center"/>
    </xf>
    <xf numFmtId="166" fontId="34" fillId="0" borderId="0" xfId="0" applyNumberFormat="1" applyFont="1" applyBorder="1" applyAlignment="1">
      <alignment horizontal="right" vertical="center" wrapText="1"/>
    </xf>
    <xf numFmtId="166" fontId="34" fillId="0" borderId="7" xfId="0" applyNumberFormat="1" applyFont="1" applyBorder="1" applyAlignment="1">
      <alignment horizontal="right" vertical="center" wrapText="1"/>
    </xf>
    <xf numFmtId="3" fontId="2" fillId="0" borderId="0" xfId="0" applyNumberFormat="1" applyFont="1" applyFill="1" applyBorder="1" applyAlignment="1">
      <alignment horizontal="center" vertical="center" wrapText="1"/>
    </xf>
    <xf numFmtId="164" fontId="7" fillId="0" borderId="3"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30" fillId="0" borderId="3" xfId="0" applyNumberFormat="1" applyFont="1" applyFill="1" applyBorder="1" applyAlignment="1">
      <alignment vertical="center"/>
    </xf>
    <xf numFmtId="3" fontId="2" fillId="0" borderId="0" xfId="0" applyNumberFormat="1" applyFont="1"/>
    <xf numFmtId="0" fontId="54" fillId="0" borderId="0" xfId="0" applyFont="1"/>
    <xf numFmtId="165" fontId="0" fillId="6" borderId="0" xfId="0" applyNumberFormat="1" applyFill="1"/>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31" fillId="0" borderId="6" xfId="0" applyFont="1" applyBorder="1" applyAlignment="1">
      <alignment horizontal="center" vertical="center" wrapText="1"/>
    </xf>
    <xf numFmtId="10" fontId="5" fillId="0" borderId="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Border="1" applyAlignment="1">
      <alignment vertical="center" wrapText="1"/>
    </xf>
    <xf numFmtId="3" fontId="57" fillId="0" borderId="0" xfId="0" applyNumberFormat="1" applyFont="1" applyBorder="1" applyAlignment="1">
      <alignment horizontal="right" vertical="center" wrapText="1"/>
    </xf>
    <xf numFmtId="0" fontId="5" fillId="0" borderId="18"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9" xfId="0" applyFont="1" applyBorder="1" applyAlignment="1">
      <alignment horizontal="center" vertical="center"/>
    </xf>
    <xf numFmtId="0" fontId="34" fillId="0" borderId="0" xfId="0" applyFont="1" applyAlignment="1">
      <alignment vertical="center"/>
    </xf>
    <xf numFmtId="0" fontId="34" fillId="0" borderId="7" xfId="0" applyFont="1" applyBorder="1" applyAlignment="1">
      <alignment vertical="center"/>
    </xf>
    <xf numFmtId="0" fontId="31" fillId="0" borderId="7" xfId="0" applyFont="1" applyBorder="1" applyAlignment="1">
      <alignment vertical="center"/>
    </xf>
    <xf numFmtId="3" fontId="31" fillId="0" borderId="7" xfId="0" applyNumberFormat="1" applyFont="1" applyBorder="1" applyAlignment="1">
      <alignment horizontal="right" vertical="center"/>
    </xf>
    <xf numFmtId="3" fontId="31" fillId="0" borderId="7" xfId="0" applyNumberFormat="1" applyFont="1" applyBorder="1" applyAlignment="1">
      <alignment horizontal="right" vertical="center" wrapText="1"/>
    </xf>
    <xf numFmtId="0" fontId="9" fillId="0" borderId="0" xfId="0" applyFont="1" applyAlignment="1">
      <alignment horizontal="right" vertical="center"/>
    </xf>
    <xf numFmtId="0" fontId="9" fillId="0" borderId="0" xfId="0" applyFont="1" applyAlignment="1">
      <alignment horizontal="right"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xf>
    <xf numFmtId="0" fontId="42" fillId="0" borderId="7" xfId="0" applyFont="1" applyBorder="1" applyAlignment="1">
      <alignment horizontal="center" vertical="center" wrapText="1"/>
    </xf>
    <xf numFmtId="0" fontId="42" fillId="0" borderId="8" xfId="0" applyFont="1" applyBorder="1" applyAlignment="1">
      <alignment horizontal="center" vertical="center"/>
    </xf>
    <xf numFmtId="0" fontId="31" fillId="0" borderId="23" xfId="0" applyFont="1" applyBorder="1" applyAlignment="1">
      <alignment horizontal="center" vertical="center"/>
    </xf>
    <xf numFmtId="3" fontId="34" fillId="0" borderId="9" xfId="0" applyNumberFormat="1" applyFont="1" applyBorder="1" applyAlignment="1">
      <alignment horizontal="center" vertical="center"/>
    </xf>
    <xf numFmtId="3" fontId="34" fillId="0" borderId="8" xfId="0" applyNumberFormat="1" applyFont="1" applyBorder="1" applyAlignment="1">
      <alignment horizontal="center" vertical="center"/>
    </xf>
    <xf numFmtId="166" fontId="34" fillId="0" borderId="7" xfId="0" applyNumberFormat="1" applyFont="1" applyBorder="1" applyAlignment="1">
      <alignment horizontal="center" vertical="center" wrapText="1"/>
    </xf>
    <xf numFmtId="166" fontId="31" fillId="0" borderId="7"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1" fillId="0" borderId="3" xfId="0" applyFont="1" applyBorder="1" applyAlignment="1">
      <alignment vertical="center"/>
    </xf>
    <xf numFmtId="166" fontId="31" fillId="0" borderId="3" xfId="0" applyNumberFormat="1" applyFont="1" applyBorder="1" applyAlignment="1">
      <alignment horizontal="center" vertical="center" wrapText="1"/>
    </xf>
    <xf numFmtId="3" fontId="31" fillId="0" borderId="4" xfId="0" applyNumberFormat="1"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right" vertical="center" wrapText="1"/>
    </xf>
    <xf numFmtId="1" fontId="31" fillId="0" borderId="7" xfId="0" applyNumberFormat="1" applyFont="1" applyBorder="1" applyAlignment="1">
      <alignment horizontal="center" vertical="center" wrapText="1"/>
    </xf>
    <xf numFmtId="0" fontId="31" fillId="0" borderId="11" xfId="0" applyFont="1" applyBorder="1" applyAlignment="1">
      <alignment vertical="center"/>
    </xf>
    <xf numFmtId="0" fontId="9" fillId="0" borderId="11" xfId="0" applyFont="1" applyBorder="1" applyAlignment="1">
      <alignment horizontal="right" vertical="center"/>
    </xf>
    <xf numFmtId="0" fontId="9" fillId="0" borderId="11" xfId="0" applyFont="1" applyBorder="1" applyAlignment="1">
      <alignment horizontal="right" vertical="center" wrapText="1"/>
    </xf>
    <xf numFmtId="166" fontId="34" fillId="0" borderId="11" xfId="0" applyNumberFormat="1" applyFont="1" applyBorder="1" applyAlignment="1">
      <alignment horizontal="center" vertical="center" wrapText="1"/>
    </xf>
    <xf numFmtId="3" fontId="34" fillId="0" borderId="12" xfId="0" applyNumberFormat="1" applyFont="1" applyBorder="1" applyAlignment="1">
      <alignment horizontal="center" vertical="center"/>
    </xf>
    <xf numFmtId="3" fontId="31" fillId="0" borderId="3" xfId="0" applyNumberFormat="1" applyFont="1" applyBorder="1" applyAlignment="1">
      <alignment horizontal="center" vertical="center"/>
    </xf>
    <xf numFmtId="0" fontId="30" fillId="0" borderId="0" xfId="0" applyFont="1"/>
    <xf numFmtId="166" fontId="34" fillId="0" borderId="0" xfId="0" applyNumberFormat="1" applyFont="1" applyAlignment="1">
      <alignment horizontal="center" vertical="center" wrapText="1"/>
    </xf>
    <xf numFmtId="166" fontId="9" fillId="0" borderId="0" xfId="0" applyNumberFormat="1" applyFont="1" applyAlignment="1">
      <alignment horizontal="center" vertical="center" wrapText="1"/>
    </xf>
    <xf numFmtId="3" fontId="9" fillId="0" borderId="0" xfId="0" applyNumberFormat="1" applyFont="1" applyAlignment="1">
      <alignment horizontal="right" vertical="center"/>
    </xf>
    <xf numFmtId="0" fontId="41" fillId="0" borderId="8" xfId="0" applyFont="1" applyBorder="1" applyAlignment="1">
      <alignment horizontal="center" vertical="center" wrapText="1"/>
    </xf>
    <xf numFmtId="0" fontId="41"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9" fillId="0" borderId="0" xfId="0" applyFont="1" applyAlignment="1">
      <alignment horizontal="justify" vertical="center" wrapText="1"/>
    </xf>
    <xf numFmtId="0" fontId="34" fillId="0" borderId="0" xfId="0" applyFont="1" applyAlignment="1">
      <alignment horizontal="justify" vertical="center" wrapText="1"/>
    </xf>
    <xf numFmtId="0" fontId="9" fillId="0" borderId="2" xfId="0" applyFont="1" applyBorder="1" applyAlignment="1">
      <alignment horizontal="justify" vertical="center" wrapText="1"/>
    </xf>
    <xf numFmtId="0" fontId="30"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30" fillId="0" borderId="0" xfId="0" applyFont="1" applyAlignment="1">
      <alignment horizontal="right"/>
    </xf>
    <xf numFmtId="3" fontId="9" fillId="0" borderId="0" xfId="0" applyNumberFormat="1" applyFont="1" applyAlignment="1">
      <alignment horizontal="right" vertical="center" wrapText="1"/>
    </xf>
    <xf numFmtId="3" fontId="34" fillId="0" borderId="9" xfId="0" applyNumberFormat="1" applyFont="1" applyBorder="1" applyAlignment="1">
      <alignment horizontal="right" vertical="center" wrapText="1"/>
    </xf>
    <xf numFmtId="3" fontId="31" fillId="0" borderId="4" xfId="0" applyNumberFormat="1" applyFont="1" applyBorder="1" applyAlignment="1">
      <alignment horizontal="right" vertical="center" wrapText="1"/>
    </xf>
    <xf numFmtId="165" fontId="9" fillId="0" borderId="0" xfId="0" applyNumberFormat="1" applyFont="1" applyAlignment="1">
      <alignment horizontal="right" vertical="center" wrapText="1"/>
    </xf>
    <xf numFmtId="165" fontId="34" fillId="0" borderId="0" xfId="0" applyNumberFormat="1" applyFont="1" applyAlignment="1">
      <alignment horizontal="right" vertical="center" wrapText="1"/>
    </xf>
    <xf numFmtId="0" fontId="9"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0" fillId="0" borderId="5" xfId="0" applyFont="1" applyBorder="1" applyAlignment="1">
      <alignment horizontal="center" vertical="center"/>
    </xf>
    <xf numFmtId="0" fontId="30" fillId="0" borderId="7" xfId="0" applyFont="1" applyBorder="1" applyAlignment="1">
      <alignment horizontal="center" vertical="center" wrapText="1"/>
    </xf>
    <xf numFmtId="0" fontId="30" fillId="0" borderId="2" xfId="0" applyFont="1" applyBorder="1" applyAlignment="1">
      <alignment horizontal="center" vertical="center"/>
    </xf>
    <xf numFmtId="0" fontId="31" fillId="0" borderId="8" xfId="0" applyFont="1" applyBorder="1" applyAlignment="1">
      <alignment horizontal="center" vertical="center" wrapText="1"/>
    </xf>
    <xf numFmtId="0" fontId="31" fillId="0" borderId="7" xfId="0" applyFont="1" applyBorder="1" applyAlignment="1">
      <alignment horizontal="center" vertic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vertical="center" wrapText="1"/>
    </xf>
    <xf numFmtId="0" fontId="41" fillId="0" borderId="4" xfId="0" applyFont="1" applyBorder="1" applyAlignment="1">
      <alignment horizontal="center"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justify" vertical="center" wrapText="1"/>
    </xf>
    <xf numFmtId="0" fontId="9" fillId="0" borderId="7" xfId="0" applyFont="1" applyBorder="1" applyAlignment="1">
      <alignment horizontal="justify" vertical="center" wrapText="1"/>
    </xf>
    <xf numFmtId="0" fontId="0" fillId="0" borderId="10" xfId="0" applyBorder="1" applyAlignment="1">
      <alignment horizontal="center"/>
    </xf>
    <xf numFmtId="0" fontId="0" fillId="0" borderId="11" xfId="0" applyBorder="1" applyAlignment="1">
      <alignment horizontal="justify"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0" fillId="0" borderId="5" xfId="0" applyBorder="1" applyAlignment="1">
      <alignment horizontal="center"/>
    </xf>
    <xf numFmtId="0" fontId="0" fillId="0" borderId="7" xfId="0" applyBorder="1" applyAlignment="1">
      <alignment horizontal="justify" vertical="center" wrapText="1"/>
    </xf>
    <xf numFmtId="0" fontId="0" fillId="0" borderId="7" xfId="0" applyBorder="1" applyAlignment="1">
      <alignment horizontal="center" vertical="center" wrapText="1"/>
    </xf>
    <xf numFmtId="0" fontId="30" fillId="0" borderId="2" xfId="0" applyFont="1" applyBorder="1" applyAlignment="1">
      <alignment vertical="center"/>
    </xf>
    <xf numFmtId="166" fontId="9" fillId="0" borderId="9" xfId="0" applyNumberFormat="1" applyFont="1" applyBorder="1" applyAlignment="1">
      <alignment horizontal="center" vertical="center" wrapText="1"/>
    </xf>
    <xf numFmtId="3" fontId="31" fillId="0" borderId="3" xfId="0" applyNumberFormat="1" applyFont="1" applyBorder="1" applyAlignment="1">
      <alignment horizontal="center" vertical="center" wrapText="1"/>
    </xf>
    <xf numFmtId="3" fontId="31" fillId="0" borderId="4" xfId="0" applyNumberFormat="1" applyFont="1" applyBorder="1" applyAlignment="1">
      <alignment horizontal="center" vertical="center" wrapText="1"/>
    </xf>
    <xf numFmtId="0" fontId="9" fillId="0" borderId="9" xfId="0" applyFont="1" applyBorder="1" applyAlignment="1">
      <alignment horizontal="center" vertical="center"/>
    </xf>
    <xf numFmtId="0" fontId="34" fillId="0" borderId="5" xfId="0" applyFont="1" applyBorder="1" applyAlignment="1">
      <alignment horizontal="center" vertical="center"/>
    </xf>
    <xf numFmtId="3" fontId="9" fillId="0" borderId="7" xfId="0" applyNumberFormat="1" applyFont="1" applyBorder="1" applyAlignment="1">
      <alignment horizontal="right" vertical="center"/>
    </xf>
    <xf numFmtId="0" fontId="9" fillId="0" borderId="8" xfId="0" applyFont="1" applyBorder="1" applyAlignment="1">
      <alignment horizontal="center" vertical="center"/>
    </xf>
    <xf numFmtId="3" fontId="9" fillId="0" borderId="0" xfId="0" applyNumberFormat="1" applyFont="1" applyAlignment="1">
      <alignment horizontal="center" vertical="center" wrapText="1"/>
    </xf>
    <xf numFmtId="3" fontId="30" fillId="0" borderId="3" xfId="0" applyNumberFormat="1" applyFont="1" applyBorder="1" applyAlignment="1">
      <alignment horizontal="center" vertical="center" wrapText="1"/>
    </xf>
    <xf numFmtId="3" fontId="30" fillId="0" borderId="3" xfId="0" applyNumberFormat="1" applyFont="1" applyBorder="1" applyAlignment="1">
      <alignment horizontal="right" vertical="center" wrapText="1"/>
    </xf>
    <xf numFmtId="3" fontId="30" fillId="0" borderId="4" xfId="0" applyNumberFormat="1" applyFont="1" applyBorder="1" applyAlignment="1">
      <alignment horizontal="center" vertical="center" wrapText="1"/>
    </xf>
    <xf numFmtId="0" fontId="59" fillId="0" borderId="0" xfId="0" applyFont="1" applyAlignment="1">
      <alignment vertical="center"/>
    </xf>
    <xf numFmtId="0" fontId="60" fillId="0" borderId="0" xfId="0" applyFont="1" applyAlignment="1">
      <alignment horizontal="right" vertical="center"/>
    </xf>
    <xf numFmtId="0" fontId="31" fillId="0" borderId="5" xfId="0" applyFont="1" applyBorder="1" applyAlignment="1">
      <alignment horizontal="center" vertical="center"/>
    </xf>
    <xf numFmtId="0" fontId="34" fillId="0" borderId="10" xfId="0" applyFont="1" applyBorder="1" applyAlignment="1">
      <alignment horizontal="center" vertical="center"/>
    </xf>
    <xf numFmtId="1" fontId="34" fillId="0" borderId="11" xfId="0" applyNumberFormat="1" applyFont="1" applyBorder="1" applyAlignment="1">
      <alignment horizontal="center" vertical="center"/>
    </xf>
    <xf numFmtId="0" fontId="34" fillId="0" borderId="0" xfId="0" applyFont="1" applyAlignment="1">
      <alignment vertical="center" wrapText="1"/>
    </xf>
    <xf numFmtId="3" fontId="34" fillId="0" borderId="0" xfId="0" applyNumberFormat="1" applyFont="1" applyAlignment="1">
      <alignment horizontal="center" vertical="center" wrapText="1"/>
    </xf>
    <xf numFmtId="3" fontId="34" fillId="0" borderId="0" xfId="0" applyNumberFormat="1" applyFont="1" applyAlignment="1">
      <alignment horizontal="center" vertical="center"/>
    </xf>
    <xf numFmtId="1" fontId="34" fillId="0" borderId="0" xfId="0" applyNumberFormat="1" applyFont="1" applyAlignment="1">
      <alignment horizontal="center" vertical="center"/>
    </xf>
    <xf numFmtId="1" fontId="34" fillId="0" borderId="9" xfId="0" applyNumberFormat="1" applyFont="1" applyBorder="1" applyAlignment="1">
      <alignment horizontal="center" vertical="center" wrapText="1"/>
    </xf>
    <xf numFmtId="1" fontId="34" fillId="0" borderId="7" xfId="0" applyNumberFormat="1" applyFont="1" applyBorder="1" applyAlignment="1">
      <alignment horizontal="center" vertical="center"/>
    </xf>
    <xf numFmtId="1" fontId="34" fillId="0" borderId="8" xfId="0" applyNumberFormat="1" applyFont="1" applyBorder="1" applyAlignment="1">
      <alignment horizontal="center" vertical="center" wrapText="1"/>
    </xf>
    <xf numFmtId="1" fontId="31" fillId="0" borderId="3" xfId="0" applyNumberFormat="1" applyFont="1" applyBorder="1" applyAlignment="1">
      <alignment horizontal="center" vertical="center"/>
    </xf>
    <xf numFmtId="0" fontId="30" fillId="0" borderId="7" xfId="0" applyFont="1" applyBorder="1" applyAlignment="1">
      <alignment horizontal="center" vertical="center"/>
    </xf>
    <xf numFmtId="0" fontId="9" fillId="0" borderId="0" xfId="0" applyFont="1" applyAlignment="1">
      <alignment vertical="center" wrapText="1"/>
    </xf>
    <xf numFmtId="3" fontId="9" fillId="0" borderId="0" xfId="0" applyNumberFormat="1" applyFont="1" applyAlignment="1">
      <alignment horizontal="center" vertical="center"/>
    </xf>
    <xf numFmtId="1" fontId="9" fillId="0" borderId="9" xfId="0" applyNumberFormat="1" applyFont="1" applyBorder="1" applyAlignment="1">
      <alignment horizontal="center" vertical="center" wrapText="1"/>
    </xf>
    <xf numFmtId="3" fontId="30" fillId="0" borderId="3" xfId="0" applyNumberFormat="1" applyFont="1" applyBorder="1" applyAlignment="1">
      <alignment horizontal="center" vertical="center"/>
    </xf>
    <xf numFmtId="1" fontId="30" fillId="0" borderId="4" xfId="0" applyNumberFormat="1" applyFont="1" applyBorder="1" applyAlignment="1">
      <alignment horizontal="center" vertical="center" wrapText="1"/>
    </xf>
    <xf numFmtId="1" fontId="9" fillId="0" borderId="0" xfId="0" applyNumberFormat="1" applyFont="1" applyAlignment="1">
      <alignment horizontal="center" vertical="center"/>
    </xf>
    <xf numFmtId="3" fontId="34" fillId="0" borderId="11" xfId="0" applyNumberFormat="1" applyFont="1" applyBorder="1" applyAlignment="1">
      <alignment horizontal="center" vertical="center" wrapText="1"/>
    </xf>
    <xf numFmtId="3" fontId="34" fillId="0" borderId="7" xfId="0" applyNumberFormat="1" applyFont="1" applyBorder="1" applyAlignment="1">
      <alignment horizontal="center" vertical="center" wrapText="1"/>
    </xf>
    <xf numFmtId="3" fontId="34" fillId="0" borderId="11" xfId="0" applyNumberFormat="1" applyFont="1" applyBorder="1" applyAlignment="1">
      <alignment horizontal="center" vertical="center"/>
    </xf>
    <xf numFmtId="3" fontId="34" fillId="0" borderId="7" xfId="0" applyNumberFormat="1" applyFont="1" applyBorder="1" applyAlignment="1">
      <alignment horizontal="center" vertical="center"/>
    </xf>
    <xf numFmtId="0" fontId="18" fillId="0" borderId="0" xfId="1"/>
    <xf numFmtId="0" fontId="18" fillId="0" borderId="0" xfId="1" applyFill="1"/>
    <xf numFmtId="0" fontId="18" fillId="0" borderId="0" xfId="1" applyFill="1" applyAlignment="1">
      <alignment wrapText="1"/>
    </xf>
    <xf numFmtId="166" fontId="9" fillId="0" borderId="11"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0" fontId="58" fillId="0" borderId="0" xfId="1" applyFont="1" applyFill="1" applyAlignment="1">
      <alignment horizontal="left" vertic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0" xfId="0"/>
    <xf numFmtId="3" fontId="9" fillId="0" borderId="9"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164" fontId="31" fillId="0" borderId="3" xfId="0" applyNumberFormat="1" applyFont="1" applyBorder="1" applyAlignment="1">
      <alignment horizontal="right" vertical="center" wrapText="1"/>
    </xf>
    <xf numFmtId="0" fontId="0" fillId="6" borderId="9" xfId="0" applyFill="1" applyBorder="1" applyAlignment="1">
      <alignment horizontal="center" vertical="center" wrapText="1"/>
    </xf>
    <xf numFmtId="0" fontId="0" fillId="6" borderId="8" xfId="0" applyFill="1" applyBorder="1" applyAlignment="1">
      <alignment horizontal="center" vertical="center" wrapText="1"/>
    </xf>
    <xf numFmtId="0" fontId="0" fillId="0" borderId="0" xfId="0"/>
    <xf numFmtId="0" fontId="0" fillId="0" borderId="0" xfId="0"/>
    <xf numFmtId="0" fontId="15" fillId="0" borderId="0" xfId="0" applyFont="1" applyBorder="1" applyAlignment="1">
      <alignment horizontal="center" vertical="center" wrapText="1"/>
    </xf>
    <xf numFmtId="0" fontId="0" fillId="0" borderId="0" xfId="0"/>
    <xf numFmtId="3" fontId="15" fillId="0" borderId="0" xfId="0" applyNumberFormat="1" applyFont="1" applyBorder="1" applyAlignment="1">
      <alignment horizontal="right" vertical="center" wrapText="1"/>
    </xf>
    <xf numFmtId="1" fontId="23" fillId="0" borderId="0" xfId="0" applyNumberFormat="1" applyFont="1" applyBorder="1" applyAlignment="1">
      <alignment horizontal="center" vertical="center" wrapText="1"/>
    </xf>
    <xf numFmtId="0" fontId="32" fillId="0" borderId="0" xfId="0" applyFont="1" applyFill="1"/>
    <xf numFmtId="0" fontId="0" fillId="0" borderId="0" xfId="0"/>
    <xf numFmtId="3" fontId="32" fillId="0" borderId="0" xfId="0" applyNumberFormat="1" applyFont="1" applyFill="1"/>
    <xf numFmtId="165" fontId="32" fillId="0" borderId="0" xfId="0" applyNumberFormat="1" applyFont="1" applyFill="1"/>
    <xf numFmtId="10" fontId="32" fillId="0" borderId="0" xfId="0" applyNumberFormat="1" applyFont="1"/>
    <xf numFmtId="3" fontId="0" fillId="0" borderId="0" xfId="0" applyNumberFormat="1" applyAlignment="1"/>
    <xf numFmtId="0" fontId="61" fillId="0" borderId="0" xfId="0" applyFont="1"/>
    <xf numFmtId="10" fontId="9" fillId="0" borderId="0" xfId="0" applyNumberFormat="1" applyFont="1"/>
    <xf numFmtId="3" fontId="1" fillId="0" borderId="0" xfId="0" applyNumberFormat="1" applyFont="1"/>
    <xf numFmtId="3" fontId="34" fillId="0" borderId="12" xfId="0" applyNumberFormat="1" applyFont="1" applyBorder="1" applyAlignment="1">
      <alignment horizontal="center" vertical="center" wrapText="1"/>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0" fillId="0" borderId="5" xfId="0" applyFont="1" applyBorder="1" applyAlignment="1">
      <alignment horizontal="center" vertical="center"/>
    </xf>
    <xf numFmtId="0" fontId="31" fillId="0" borderId="8" xfId="0" applyFont="1" applyBorder="1" applyAlignment="1">
      <alignment horizontal="center" vertical="center" wrapText="1"/>
    </xf>
    <xf numFmtId="0" fontId="31" fillId="0" borderId="7" xfId="0" applyFont="1" applyBorder="1" applyAlignment="1">
      <alignment horizontal="center" vertical="center"/>
    </xf>
    <xf numFmtId="0" fontId="0" fillId="0" borderId="0" xfId="0"/>
    <xf numFmtId="3" fontId="9" fillId="0" borderId="11"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0" fontId="41" fillId="0" borderId="9" xfId="0" applyFont="1" applyFill="1" applyBorder="1" applyAlignment="1">
      <alignment horizontal="center" vertical="center"/>
    </xf>
    <xf numFmtId="0" fontId="9" fillId="0" borderId="2" xfId="0" applyFont="1" applyFill="1" applyBorder="1"/>
    <xf numFmtId="0" fontId="30" fillId="0" borderId="3" xfId="0" applyFont="1" applyFill="1" applyBorder="1" applyAlignment="1">
      <alignment horizontal="right"/>
    </xf>
    <xf numFmtId="3" fontId="30" fillId="0" borderId="3" xfId="0" applyNumberFormat="1" applyFont="1" applyFill="1" applyBorder="1" applyAlignment="1">
      <alignment horizontal="right"/>
    </xf>
    <xf numFmtId="3" fontId="30" fillId="0" borderId="4" xfId="0" applyNumberFormat="1" applyFont="1" applyFill="1" applyBorder="1"/>
    <xf numFmtId="0" fontId="0" fillId="0" borderId="11" xfId="0" applyFill="1" applyBorder="1"/>
    <xf numFmtId="3" fontId="30" fillId="0" borderId="3" xfId="0" applyNumberFormat="1" applyFont="1" applyFill="1" applyBorder="1"/>
    <xf numFmtId="3" fontId="9" fillId="0" borderId="12" xfId="0" applyNumberFormat="1" applyFont="1" applyBorder="1" applyAlignment="1">
      <alignment horizontal="right" vertical="center" wrapText="1"/>
    </xf>
    <xf numFmtId="3" fontId="9" fillId="0" borderId="7" xfId="0" applyNumberFormat="1" applyFont="1" applyBorder="1" applyAlignment="1">
      <alignment horizontal="right" vertical="center" wrapText="1"/>
    </xf>
    <xf numFmtId="3" fontId="0" fillId="0" borderId="7" xfId="0" applyNumberFormat="1" applyFill="1" applyBorder="1"/>
    <xf numFmtId="3" fontId="0" fillId="0" borderId="8" xfId="0" applyNumberFormat="1" applyFill="1" applyBorder="1"/>
    <xf numFmtId="3" fontId="30" fillId="0" borderId="7" xfId="0" applyNumberFormat="1" applyFont="1" applyBorder="1" applyAlignment="1">
      <alignment horizontal="right" vertical="center"/>
    </xf>
    <xf numFmtId="3" fontId="34" fillId="0" borderId="9" xfId="0" applyNumberFormat="1" applyFont="1" applyBorder="1" applyAlignment="1">
      <alignment horizontal="center" vertical="center" wrapText="1"/>
    </xf>
    <xf numFmtId="3" fontId="34" fillId="0" borderId="8" xfId="0" applyNumberFormat="1" applyFont="1" applyBorder="1" applyAlignment="1">
      <alignment horizontal="center" vertical="center" wrapText="1"/>
    </xf>
    <xf numFmtId="0" fontId="31" fillId="0" borderId="9" xfId="0" applyNumberFormat="1" applyFont="1" applyBorder="1" applyAlignment="1">
      <alignment horizontal="center" vertical="center" wrapText="1"/>
    </xf>
    <xf numFmtId="49" fontId="31" fillId="0" borderId="8" xfId="0" applyNumberFormat="1" applyFont="1" applyBorder="1" applyAlignment="1">
      <alignment horizontal="center" vertical="center" wrapText="1"/>
    </xf>
    <xf numFmtId="3" fontId="9" fillId="0" borderId="0" xfId="0" applyNumberFormat="1" applyFont="1" applyBorder="1" applyAlignment="1">
      <alignment horizontal="right" vertical="center"/>
    </xf>
    <xf numFmtId="3" fontId="30" fillId="0" borderId="3" xfId="0" applyNumberFormat="1" applyFont="1" applyBorder="1" applyAlignment="1">
      <alignment horizontal="right" vertical="center"/>
    </xf>
    <xf numFmtId="3" fontId="30" fillId="0" borderId="7" xfId="0" applyNumberFormat="1" applyFont="1" applyBorder="1" applyAlignment="1">
      <alignment horizontal="right" vertical="center" wrapText="1"/>
    </xf>
    <xf numFmtId="0" fontId="9" fillId="0" borderId="8" xfId="0" applyFont="1" applyBorder="1" applyAlignment="1">
      <alignment vertical="center"/>
    </xf>
    <xf numFmtId="3" fontId="31" fillId="0" borderId="7" xfId="0" applyNumberFormat="1" applyFont="1" applyBorder="1" applyAlignment="1">
      <alignment horizontal="center" vertical="center"/>
    </xf>
    <xf numFmtId="3" fontId="31" fillId="0" borderId="8" xfId="0" applyNumberFormat="1" applyFont="1" applyBorder="1" applyAlignment="1">
      <alignment horizontal="center" vertical="center" wrapText="1"/>
    </xf>
    <xf numFmtId="3" fontId="36" fillId="0" borderId="0" xfId="0" applyNumberFormat="1" applyFont="1" applyFill="1"/>
    <xf numFmtId="3" fontId="0" fillId="0" borderId="0" xfId="0" applyNumberFormat="1" applyFont="1"/>
    <xf numFmtId="9" fontId="0" fillId="0" borderId="0" xfId="0" applyNumberFormat="1" applyFont="1"/>
    <xf numFmtId="0" fontId="31"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13" fillId="0"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6" borderId="3" xfId="0" applyFont="1" applyFill="1" applyBorder="1" applyAlignment="1">
      <alignment horizontal="center" vertical="center" wrapText="1"/>
    </xf>
    <xf numFmtId="0" fontId="30"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25" fillId="0" borderId="7" xfId="0" applyFont="1" applyBorder="1" applyAlignment="1">
      <alignment horizontal="center" vertical="center"/>
    </xf>
    <xf numFmtId="0" fontId="5"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center"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31" fillId="0" borderId="9"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0"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xf>
    <xf numFmtId="0" fontId="6" fillId="0" borderId="30" xfId="0" applyFont="1" applyBorder="1" applyAlignment="1">
      <alignment horizontal="center" vertical="center" wrapText="1"/>
    </xf>
    <xf numFmtId="0" fontId="34" fillId="0" borderId="0" xfId="0" applyFont="1" applyAlignment="1">
      <alignment horizontal="left"/>
    </xf>
    <xf numFmtId="0" fontId="14" fillId="0" borderId="31" xfId="0" applyFont="1" applyBorder="1" applyAlignment="1">
      <alignment horizontal="left" vertical="center" wrapText="1"/>
    </xf>
    <xf numFmtId="0" fontId="13" fillId="0" borderId="0" xfId="0" applyFont="1" applyAlignment="1">
      <alignment horizontal="center" vertical="center" wrapText="1"/>
    </xf>
    <xf numFmtId="0" fontId="34" fillId="0" borderId="6" xfId="0" applyFont="1" applyBorder="1" applyAlignment="1">
      <alignment vertical="center" wrapText="1"/>
    </xf>
    <xf numFmtId="0" fontId="34" fillId="0" borderId="5" xfId="0" applyFont="1" applyBorder="1" applyAlignment="1">
      <alignment vertical="center" wrapText="1"/>
    </xf>
    <xf numFmtId="0" fontId="14" fillId="0" borderId="32" xfId="0" applyFont="1" applyBorder="1" applyAlignment="1">
      <alignment horizontal="justify" vertical="center" wrapText="1"/>
    </xf>
    <xf numFmtId="0" fontId="14" fillId="0" borderId="30" xfId="0" applyFont="1" applyBorder="1" applyAlignment="1">
      <alignment vertical="center" wrapText="1"/>
    </xf>
    <xf numFmtId="0" fontId="9"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34" fillId="0" borderId="6" xfId="0" applyFont="1" applyBorder="1" applyAlignment="1">
      <alignment horizontal="justify" vertical="center" wrapText="1"/>
    </xf>
    <xf numFmtId="0" fontId="14" fillId="0" borderId="32" xfId="0" applyFont="1" applyBorder="1" applyAlignment="1">
      <alignment vertical="center" wrapText="1"/>
    </xf>
    <xf numFmtId="0" fontId="26" fillId="0" borderId="32" xfId="0" applyFont="1" applyBorder="1" applyAlignment="1">
      <alignment horizontal="left" vertical="center" wrapText="1"/>
    </xf>
    <xf numFmtId="0" fontId="25" fillId="0" borderId="30" xfId="0" applyFont="1" applyBorder="1" applyAlignment="1">
      <alignment vertical="center" wrapText="1"/>
    </xf>
    <xf numFmtId="0" fontId="13" fillId="0" borderId="33" xfId="0" applyFont="1" applyBorder="1" applyAlignment="1">
      <alignment vertical="center" wrapText="1"/>
    </xf>
    <xf numFmtId="0" fontId="5" fillId="0" borderId="1"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13" fillId="6" borderId="1" xfId="0" applyFont="1" applyFill="1" applyBorder="1" applyAlignment="1">
      <alignment horizontal="center" vertical="center" wrapText="1"/>
    </xf>
    <xf numFmtId="0" fontId="9" fillId="0" borderId="8" xfId="0" applyFont="1" applyBorder="1" applyAlignment="1">
      <alignment vertical="center" wrapText="1"/>
    </xf>
    <xf numFmtId="0" fontId="7" fillId="0" borderId="1" xfId="0" applyFont="1" applyBorder="1" applyAlignment="1">
      <alignment horizontal="justify" vertical="center" wrapText="1"/>
    </xf>
    <xf numFmtId="0" fontId="2" fillId="0" borderId="27" xfId="0" applyFont="1" applyBorder="1" applyAlignment="1">
      <alignment horizontal="justify" vertical="center" wrapText="1"/>
    </xf>
    <xf numFmtId="0" fontId="7" fillId="0" borderId="27" xfId="0" applyFont="1" applyBorder="1" applyAlignment="1">
      <alignment horizontal="justify" vertical="center" wrapText="1"/>
    </xf>
    <xf numFmtId="0" fontId="11" fillId="0" borderId="27" xfId="0" applyFont="1" applyBorder="1" applyAlignment="1">
      <alignment horizontal="justify" vertical="center"/>
    </xf>
    <xf numFmtId="0" fontId="11" fillId="0" borderId="9" xfId="0" applyFont="1" applyBorder="1" applyAlignment="1">
      <alignment horizontal="justify" vertical="center" wrapText="1"/>
    </xf>
    <xf numFmtId="0" fontId="15" fillId="0" borderId="1" xfId="0" applyFont="1" applyBorder="1" applyAlignment="1">
      <alignment vertical="top" wrapText="1"/>
    </xf>
    <xf numFmtId="0" fontId="9" fillId="3" borderId="29" xfId="0" applyFont="1" applyFill="1" applyBorder="1" applyAlignment="1">
      <alignment vertical="center" wrapText="1"/>
    </xf>
    <xf numFmtId="0" fontId="34" fillId="3" borderId="29" xfId="0" applyFont="1" applyFill="1" applyBorder="1" applyAlignment="1">
      <alignment vertical="center" wrapText="1"/>
    </xf>
    <xf numFmtId="0" fontId="2" fillId="3" borderId="10"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13" fillId="0" borderId="2" xfId="0" applyFont="1" applyFill="1" applyBorder="1" applyAlignment="1">
      <alignment horizontal="left" vertical="center" wrapText="1"/>
    </xf>
    <xf numFmtId="0" fontId="25" fillId="0" borderId="1" xfId="0" applyFont="1" applyBorder="1" applyAlignment="1">
      <alignment horizontal="center" vertical="center" wrapText="1"/>
    </xf>
    <xf numFmtId="0" fontId="31" fillId="0" borderId="6" xfId="0" applyFont="1" applyBorder="1" applyAlignment="1">
      <alignment vertical="center" wrapText="1"/>
    </xf>
    <xf numFmtId="0" fontId="6" fillId="0" borderId="10" xfId="0" applyFont="1" applyBorder="1" applyAlignment="1">
      <alignment vertical="center" wrapText="1"/>
    </xf>
    <xf numFmtId="0" fontId="6" fillId="0" borderId="6" xfId="0" applyFont="1" applyBorder="1" applyAlignment="1">
      <alignment vertical="center" wrapText="1"/>
    </xf>
    <xf numFmtId="0" fontId="26" fillId="0" borderId="6" xfId="0" applyFont="1" applyBorder="1" applyAlignment="1">
      <alignment vertical="center" wrapText="1"/>
    </xf>
    <xf numFmtId="0" fontId="34" fillId="0" borderId="27" xfId="0" applyFont="1" applyBorder="1" applyAlignment="1">
      <alignment vertical="center" wrapText="1"/>
    </xf>
    <xf numFmtId="0" fontId="34" fillId="0" borderId="11" xfId="0" applyFont="1" applyBorder="1" applyAlignment="1">
      <alignment horizontal="justify" vertical="center" wrapText="1"/>
    </xf>
    <xf numFmtId="0" fontId="34" fillId="0" borderId="7" xfId="0" applyFont="1" applyBorder="1" applyAlignment="1">
      <alignment horizontal="justify" vertical="center" wrapText="1"/>
    </xf>
    <xf numFmtId="0" fontId="9" fillId="0" borderId="32" xfId="0" applyFont="1" applyFill="1" applyBorder="1"/>
    <xf numFmtId="0" fontId="2" fillId="0" borderId="6" xfId="0" applyFont="1" applyBorder="1" applyAlignment="1">
      <alignment vertical="center" wrapText="1"/>
    </xf>
    <xf numFmtId="0" fontId="19" fillId="0" borderId="30" xfId="0" applyFont="1" applyBorder="1" applyAlignment="1">
      <alignment vertical="center" wrapText="1"/>
    </xf>
    <xf numFmtId="0" fontId="19" fillId="0" borderId="33" xfId="0" applyFont="1" applyBorder="1" applyAlignment="1">
      <alignment vertical="center" wrapText="1"/>
    </xf>
    <xf numFmtId="0" fontId="62" fillId="0" borderId="6" xfId="0" applyFont="1" applyBorder="1" applyAlignment="1">
      <alignment vertical="center" wrapText="1"/>
    </xf>
    <xf numFmtId="0" fontId="31" fillId="0" borderId="7" xfId="0" applyFont="1" applyBorder="1" applyAlignment="1">
      <alignment vertical="center" wrapText="1"/>
    </xf>
    <xf numFmtId="0" fontId="6" fillId="0" borderId="11" xfId="0" applyFont="1" applyBorder="1" applyAlignment="1">
      <alignment vertical="center" wrapText="1"/>
    </xf>
    <xf numFmtId="0" fontId="34" fillId="3" borderId="8" xfId="0" applyFont="1" applyFill="1" applyBorder="1" applyAlignment="1">
      <alignment vertical="center" wrapText="1"/>
    </xf>
    <xf numFmtId="0" fontId="34" fillId="0" borderId="8" xfId="0" applyFont="1" applyBorder="1" applyAlignment="1">
      <alignment vertical="center" wrapText="1"/>
    </xf>
    <xf numFmtId="0" fontId="6" fillId="0" borderId="0" xfId="0" applyFont="1"/>
    <xf numFmtId="0" fontId="6" fillId="0" borderId="11"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0" xfId="0" applyFont="1" applyAlignment="1">
      <alignment vertical="center"/>
    </xf>
    <xf numFmtId="0" fontId="14" fillId="0" borderId="7" xfId="0" applyFont="1" applyBorder="1" applyAlignment="1">
      <alignment vertical="center"/>
    </xf>
    <xf numFmtId="0" fontId="31" fillId="0" borderId="0" xfId="0" applyFont="1"/>
    <xf numFmtId="0" fontId="34" fillId="0" borderId="28" xfId="0" applyFont="1" applyBorder="1" applyAlignment="1">
      <alignment vertical="center"/>
    </xf>
    <xf numFmtId="0" fontId="34" fillId="0" borderId="29" xfId="0" applyFont="1" applyBorder="1" applyAlignment="1">
      <alignment vertical="center"/>
    </xf>
    <xf numFmtId="0" fontId="34" fillId="0" borderId="27" xfId="0" applyFont="1" applyBorder="1" applyAlignment="1">
      <alignment vertical="center"/>
    </xf>
    <xf numFmtId="0" fontId="31" fillId="0" borderId="28" xfId="0" applyFont="1" applyBorder="1" applyAlignment="1">
      <alignment vertical="center"/>
    </xf>
    <xf numFmtId="0" fontId="31" fillId="0" borderId="1" xfId="0" applyFont="1" applyBorder="1" applyAlignment="1">
      <alignment vertical="center"/>
    </xf>
    <xf numFmtId="0" fontId="31" fillId="0" borderId="27" xfId="0" applyFont="1" applyBorder="1" applyAlignment="1">
      <alignment vertical="center"/>
    </xf>
    <xf numFmtId="0" fontId="5" fillId="3" borderId="2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31" fillId="3" borderId="3" xfId="0" applyFont="1" applyFill="1" applyBorder="1" applyAlignment="1">
      <alignment vertical="center" wrapText="1"/>
    </xf>
    <xf numFmtId="0" fontId="34" fillId="0" borderId="6" xfId="0" applyFont="1" applyBorder="1" applyAlignment="1">
      <alignment vertical="center"/>
    </xf>
    <xf numFmtId="0" fontId="7" fillId="0" borderId="4" xfId="0" applyFont="1" applyBorder="1" applyAlignment="1">
      <alignment horizontal="center" vertical="center" wrapText="1"/>
    </xf>
    <xf numFmtId="0" fontId="31" fillId="0" borderId="4" xfId="0" applyFont="1" applyBorder="1" applyAlignment="1">
      <alignment horizontal="center" vertical="center" wrapText="1"/>
    </xf>
    <xf numFmtId="0" fontId="5" fillId="0" borderId="11" xfId="0" applyFont="1" applyBorder="1" applyAlignment="1">
      <alignment vertical="center"/>
    </xf>
    <xf numFmtId="0" fontId="5" fillId="0" borderId="0" xfId="0" applyFont="1" applyAlignment="1">
      <alignment vertical="center"/>
    </xf>
    <xf numFmtId="0" fontId="30" fillId="0" borderId="9" xfId="0" applyFont="1" applyBorder="1" applyAlignment="1">
      <alignment horizontal="center" vertical="center" wrapText="1"/>
    </xf>
    <xf numFmtId="0" fontId="2" fillId="0" borderId="29" xfId="0" applyFont="1" applyBorder="1" applyAlignment="1">
      <alignment horizontal="left" vertical="center"/>
    </xf>
    <xf numFmtId="0" fontId="6" fillId="0" borderId="8" xfId="0" applyFont="1" applyBorder="1" applyAlignment="1">
      <alignment horizontal="left" vertical="center"/>
    </xf>
    <xf numFmtId="0" fontId="9" fillId="0" borderId="9" xfId="0" applyFont="1" applyBorder="1" applyAlignment="1">
      <alignment vertical="center"/>
    </xf>
    <xf numFmtId="0" fontId="58" fillId="0" borderId="0" xfId="1" applyFont="1" applyFill="1" applyAlignment="1">
      <alignment horizontal="left" vertical="center"/>
    </xf>
    <xf numFmtId="0" fontId="33" fillId="2" borderId="0" xfId="0" applyFont="1" applyFill="1" applyAlignment="1">
      <alignment horizontal="left" vertical="top"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2" fillId="6" borderId="0" xfId="0" applyFont="1" applyFill="1" applyAlignment="1">
      <alignment horizontal="left" vertical="top"/>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30" fillId="0" borderId="11" xfId="0" applyFont="1" applyFill="1" applyBorder="1" applyAlignment="1">
      <alignment horizontal="left"/>
    </xf>
    <xf numFmtId="0" fontId="30" fillId="0" borderId="12" xfId="0" applyFont="1" applyFill="1" applyBorder="1" applyAlignment="1">
      <alignment horizontal="left"/>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30" fillId="0" borderId="2" xfId="0" applyFont="1" applyFill="1" applyBorder="1" applyAlignment="1">
      <alignment horizontal="center"/>
    </xf>
    <xf numFmtId="0" fontId="30" fillId="0" borderId="3" xfId="0" applyFont="1" applyFill="1" applyBorder="1" applyAlignment="1">
      <alignment horizontal="center"/>
    </xf>
    <xf numFmtId="0" fontId="32" fillId="0" borderId="0" xfId="0" applyFont="1" applyFill="1" applyAlignment="1">
      <alignment horizontal="left" vertical="top" wrapText="1"/>
    </xf>
    <xf numFmtId="0" fontId="30" fillId="0" borderId="1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3" fillId="5" borderId="10"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5" borderId="12"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5" xfId="0" applyFont="1" applyFill="1" applyBorder="1" applyAlignment="1">
      <alignment horizontal="center" vertical="center"/>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0" fillId="0" borderId="0" xfId="0" applyFont="1" applyFill="1" applyAlignment="1">
      <alignment horizont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3" fillId="5" borderId="13"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33" fillId="5" borderId="14" xfId="0" applyFont="1" applyFill="1" applyBorder="1" applyAlignment="1">
      <alignment horizontal="left"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0" fillId="0" borderId="10" xfId="0" applyFont="1" applyFill="1" applyBorder="1" applyAlignment="1">
      <alignment horizontal="center" vertical="center"/>
    </xf>
    <xf numFmtId="0" fontId="30" fillId="0" borderId="5"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2" fillId="5" borderId="10" xfId="0" applyFont="1" applyFill="1" applyBorder="1" applyAlignment="1">
      <alignment vertical="center" wrapText="1"/>
    </xf>
    <xf numFmtId="0" fontId="12" fillId="5" borderId="11" xfId="0" applyFont="1" applyFill="1" applyBorder="1" applyAlignment="1">
      <alignment vertical="center" wrapText="1"/>
    </xf>
    <xf numFmtId="0" fontId="12" fillId="5" borderId="12" xfId="0" applyFont="1" applyFill="1" applyBorder="1" applyAlignment="1">
      <alignment vertical="center" wrapText="1"/>
    </xf>
    <xf numFmtId="0" fontId="13" fillId="0" borderId="4" xfId="0" applyFont="1" applyFill="1" applyBorder="1" applyAlignment="1">
      <alignment horizontal="center" vertical="center" wrapText="1"/>
    </xf>
    <xf numFmtId="3" fontId="25" fillId="0" borderId="0" xfId="0" applyNumberFormat="1" applyFont="1" applyFill="1" applyBorder="1" applyAlignment="1">
      <alignment horizontal="right" vertical="center" wrapText="1"/>
    </xf>
    <xf numFmtId="3" fontId="25" fillId="0" borderId="7" xfId="0" applyNumberFormat="1" applyFont="1" applyFill="1" applyBorder="1" applyAlignment="1">
      <alignment horizontal="right" vertical="center" wrapText="1"/>
    </xf>
    <xf numFmtId="0" fontId="25" fillId="0" borderId="0" xfId="0" applyFont="1" applyFill="1" applyBorder="1" applyAlignment="1">
      <alignment horizontal="center" vertical="center" wrapText="1"/>
    </xf>
    <xf numFmtId="1" fontId="25" fillId="0" borderId="0"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wrapText="1"/>
    </xf>
    <xf numFmtId="1" fontId="25" fillId="0" borderId="9" xfId="0" applyNumberFormat="1" applyFont="1" applyFill="1" applyBorder="1" applyAlignment="1">
      <alignment horizontal="center" vertical="center" wrapText="1"/>
    </xf>
    <xf numFmtId="1" fontId="25" fillId="0" borderId="8"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32" fillId="0" borderId="0" xfId="0" applyFont="1" applyFill="1" applyAlignment="1">
      <alignment horizontal="left"/>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0" fillId="0" borderId="0" xfId="0" applyFont="1" applyAlignment="1">
      <alignment horizontal="center"/>
    </xf>
    <xf numFmtId="0" fontId="32" fillId="0" borderId="0" xfId="0" applyFont="1" applyAlignment="1">
      <alignment horizontal="left" wrapText="1"/>
    </xf>
    <xf numFmtId="0" fontId="30" fillId="0" borderId="6" xfId="0" applyFont="1" applyBorder="1" applyAlignment="1">
      <alignment horizontal="center"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16" fontId="15" fillId="0" borderId="9" xfId="0" applyNumberFormat="1"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16" fontId="15" fillId="0" borderId="0" xfId="0" applyNumberFormat="1" applyFont="1" applyBorder="1" applyAlignment="1">
      <alignment horizontal="center"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30" fillId="0" borderId="11" xfId="0" applyFont="1" applyBorder="1" applyAlignment="1">
      <alignment horizont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30" fillId="6" borderId="10" xfId="0" applyFont="1" applyFill="1" applyBorder="1" applyAlignment="1">
      <alignment horizontal="center" vertical="center"/>
    </xf>
    <xf numFmtId="0" fontId="30" fillId="6" borderId="5" xfId="0" applyFont="1" applyFill="1" applyBorder="1" applyAlignment="1">
      <alignment horizontal="center" vertical="center"/>
    </xf>
    <xf numFmtId="0" fontId="30" fillId="6" borderId="11" xfId="0" applyFont="1" applyFill="1" applyBorder="1" applyAlignment="1">
      <alignment horizontal="center"/>
    </xf>
    <xf numFmtId="0" fontId="30" fillId="0" borderId="6" xfId="0" applyFont="1" applyBorder="1" applyAlignment="1">
      <alignment horizontal="center"/>
    </xf>
    <xf numFmtId="0" fontId="30" fillId="0" borderId="0" xfId="0" applyFont="1" applyBorder="1" applyAlignment="1">
      <alignment horizontal="center"/>
    </xf>
    <xf numFmtId="0" fontId="30" fillId="0" borderId="9" xfId="0" applyFont="1" applyBorder="1" applyAlignment="1">
      <alignment horizontal="center"/>
    </xf>
    <xf numFmtId="0" fontId="30" fillId="0" borderId="11" xfId="0" applyFont="1" applyBorder="1" applyAlignment="1">
      <alignment horizontal="center" vertical="center" wrapText="1"/>
    </xf>
    <xf numFmtId="0" fontId="30" fillId="0" borderId="7" xfId="0" applyFont="1" applyBorder="1" applyAlignment="1">
      <alignment horizontal="center" vertical="center" wrapText="1"/>
    </xf>
    <xf numFmtId="0" fontId="28" fillId="5" borderId="2"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0" xfId="0" applyFont="1" applyBorder="1" applyAlignment="1">
      <alignment horizontal="center" vertical="center" wrapText="1"/>
    </xf>
    <xf numFmtId="0" fontId="36" fillId="0" borderId="10" xfId="0" applyFont="1" applyBorder="1" applyAlignment="1">
      <alignment horizontal="center"/>
    </xf>
    <xf numFmtId="0" fontId="36" fillId="0" borderId="5" xfId="0" applyFont="1" applyBorder="1" applyAlignment="1">
      <alignment horizont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6" fillId="0" borderId="10" xfId="0" applyFont="1" applyBorder="1" applyAlignment="1">
      <alignment horizontal="center" vertical="center"/>
    </xf>
    <xf numFmtId="0" fontId="36" fillId="0" borderId="5"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1" xfId="0" applyFont="1" applyBorder="1" applyAlignment="1">
      <alignment horizontal="center" vertical="top" wrapText="1"/>
    </xf>
    <xf numFmtId="0" fontId="13" fillId="0" borderId="4" xfId="0" applyFont="1" applyBorder="1" applyAlignment="1">
      <alignment horizontal="center" vertical="center" wrapText="1"/>
    </xf>
    <xf numFmtId="0" fontId="32" fillId="0" borderId="0" xfId="0" applyFont="1" applyFill="1" applyAlignment="1">
      <alignment horizontal="left" wrapText="1"/>
    </xf>
    <xf numFmtId="0" fontId="25" fillId="0" borderId="0" xfId="0" applyFont="1" applyBorder="1" applyAlignment="1">
      <alignment horizontal="center" vertical="center" wrapText="1"/>
    </xf>
    <xf numFmtId="0" fontId="49" fillId="5" borderId="10" xfId="0" applyFont="1" applyFill="1" applyBorder="1" applyAlignment="1">
      <alignment horizontal="left" vertical="center" wrapText="1"/>
    </xf>
    <xf numFmtId="0" fontId="49" fillId="5" borderId="11" xfId="0" applyFont="1" applyFill="1" applyBorder="1" applyAlignment="1">
      <alignment horizontal="left" vertical="center" wrapText="1"/>
    </xf>
    <xf numFmtId="0" fontId="49" fillId="5" borderId="12" xfId="0" applyFont="1" applyFill="1" applyBorder="1" applyAlignment="1">
      <alignment horizontal="left" vertical="center" wrapText="1"/>
    </xf>
    <xf numFmtId="0" fontId="33" fillId="5" borderId="24" xfId="0" applyFont="1" applyFill="1" applyBorder="1" applyAlignment="1">
      <alignment vertical="center" wrapText="1"/>
    </xf>
    <xf numFmtId="0" fontId="33" fillId="5" borderId="25" xfId="0" applyFont="1" applyFill="1" applyBorder="1" applyAlignment="1">
      <alignment vertical="center" wrapText="1"/>
    </xf>
    <xf numFmtId="0" fontId="33" fillId="5" borderId="26" xfId="0"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5" borderId="13" xfId="0" applyFont="1" applyFill="1" applyBorder="1" applyAlignment="1">
      <alignment vertical="center" wrapText="1"/>
    </xf>
    <xf numFmtId="0" fontId="4" fillId="5" borderId="17" xfId="0" applyFont="1" applyFill="1" applyBorder="1" applyAlignment="1">
      <alignment vertical="center" wrapText="1"/>
    </xf>
    <xf numFmtId="0" fontId="4" fillId="5" borderId="14"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12" xfId="0" applyFont="1" applyFill="1" applyBorder="1" applyAlignment="1">
      <alignment horizontal="justify"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xf>
    <xf numFmtId="0" fontId="5" fillId="3" borderId="15" xfId="0" applyFont="1" applyFill="1" applyBorder="1" applyAlignment="1">
      <alignment horizontal="center" vertical="center"/>
    </xf>
    <xf numFmtId="0" fontId="57" fillId="3" borderId="0" xfId="0" applyFont="1" applyFill="1" applyBorder="1" applyAlignment="1">
      <alignment horizontal="righ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right" vertical="center" wrapText="1"/>
    </xf>
    <xf numFmtId="0" fontId="5" fillId="3" borderId="9" xfId="0" applyFont="1" applyFill="1" applyBorder="1" applyAlignment="1">
      <alignment horizontal="right"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4" fillId="2" borderId="2" xfId="0" applyFont="1" applyFill="1" applyBorder="1" applyAlignment="1">
      <alignment horizontal="justify" vertical="center" wrapText="1"/>
    </xf>
    <xf numFmtId="0" fontId="24" fillId="2" borderId="3" xfId="0" applyFont="1" applyFill="1" applyBorder="1" applyAlignment="1">
      <alignment horizontal="justify" vertical="center" wrapText="1"/>
    </xf>
    <xf numFmtId="0" fontId="24" fillId="2" borderId="4" xfId="0" applyFont="1" applyFill="1" applyBorder="1" applyAlignment="1">
      <alignment horizontal="justify"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xf>
    <xf numFmtId="0" fontId="2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5" fillId="0" borderId="15" xfId="0" applyFont="1" applyBorder="1" applyAlignment="1">
      <alignment horizontal="center" vertical="center" wrapText="1"/>
    </xf>
    <xf numFmtId="0" fontId="5" fillId="6" borderId="0" xfId="0" applyFont="1" applyFill="1" applyBorder="1" applyAlignment="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6" borderId="0" xfId="0" applyFont="1" applyFill="1" applyBorder="1" applyAlignment="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Border="1" applyAlignment="1">
      <alignment horizontal="center" vertical="center" wrapText="1"/>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3" fillId="4" borderId="2" xfId="0" applyFont="1" applyFill="1" applyBorder="1" applyAlignment="1">
      <alignment horizontal="justify" vertical="center" wrapText="1"/>
    </xf>
    <xf numFmtId="0" fontId="33" fillId="4" borderId="3" xfId="0" applyFont="1" applyFill="1" applyBorder="1" applyAlignment="1">
      <alignment horizontal="justify" vertical="center" wrapText="1"/>
    </xf>
    <xf numFmtId="0" fontId="33" fillId="4" borderId="4" xfId="0" applyFont="1" applyFill="1" applyBorder="1" applyAlignment="1">
      <alignment horizontal="justify" vertical="center" wrapText="1"/>
    </xf>
    <xf numFmtId="0" fontId="3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33" fillId="5" borderId="10" xfId="0" applyFont="1" applyFill="1" applyBorder="1" applyAlignment="1">
      <alignment vertical="center" wrapText="1"/>
    </xf>
    <xf numFmtId="0" fontId="33" fillId="5" borderId="11" xfId="0" applyFont="1" applyFill="1" applyBorder="1" applyAlignment="1">
      <alignment vertical="center" wrapText="1"/>
    </xf>
    <xf numFmtId="0" fontId="33" fillId="5" borderId="12" xfId="0" applyFont="1" applyFill="1" applyBorder="1" applyAlignment="1">
      <alignment vertical="center" wrapText="1"/>
    </xf>
    <xf numFmtId="0" fontId="31" fillId="0" borderId="22" xfId="0" applyFont="1" applyBorder="1" applyAlignment="1">
      <alignment horizontal="center" vertical="center"/>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33" fillId="5" borderId="13" xfId="0" applyFont="1" applyFill="1" applyBorder="1" applyAlignment="1">
      <alignment vertical="center" wrapText="1"/>
    </xf>
    <xf numFmtId="0" fontId="33" fillId="5" borderId="17" xfId="0" applyFont="1" applyFill="1" applyBorder="1" applyAlignment="1">
      <alignment vertical="center" wrapText="1"/>
    </xf>
    <xf numFmtId="0" fontId="33" fillId="5" borderId="14" xfId="0" applyFont="1" applyFill="1" applyBorder="1" applyAlignment="1">
      <alignment vertical="center" wrapText="1"/>
    </xf>
    <xf numFmtId="49" fontId="25" fillId="0" borderId="0" xfId="0" applyNumberFormat="1" applyFont="1" applyBorder="1" applyAlignment="1">
      <alignment horizontal="right"/>
    </xf>
    <xf numFmtId="49" fontId="7" fillId="0" borderId="0" xfId="0" applyNumberFormat="1" applyFont="1" applyBorder="1" applyAlignment="1">
      <alignment horizontal="right"/>
    </xf>
    <xf numFmtId="0" fontId="4" fillId="5" borderId="2" xfId="0" applyFont="1" applyFill="1" applyBorder="1" applyAlignment="1">
      <alignment horizontal="justify" vertical="center" wrapText="1"/>
    </xf>
    <xf numFmtId="0" fontId="4" fillId="5" borderId="3"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0" xfId="0" applyFont="1" applyBorder="1" applyAlignment="1">
      <alignment vertical="center"/>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33" fillId="5" borderId="5"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1" fillId="0" borderId="28" xfId="0" applyNumberFormat="1" applyFont="1" applyBorder="1" applyAlignment="1">
      <alignment horizontal="center" vertical="center" wrapText="1"/>
    </xf>
    <xf numFmtId="0" fontId="31" fillId="0" borderId="29" xfId="0" applyNumberFormat="1" applyFont="1" applyBorder="1" applyAlignment="1">
      <alignment horizontal="center" vertical="center" wrapText="1"/>
    </xf>
    <xf numFmtId="0" fontId="31" fillId="0" borderId="27" xfId="0" applyNumberFormat="1" applyFont="1" applyBorder="1" applyAlignment="1">
      <alignment horizontal="center" vertical="center" wrapText="1"/>
    </xf>
    <xf numFmtId="0" fontId="30" fillId="0" borderId="28" xfId="0" applyNumberFormat="1" applyFont="1" applyBorder="1" applyAlignment="1">
      <alignment horizontal="center" vertical="center" wrapText="1"/>
    </xf>
    <xf numFmtId="0" fontId="30" fillId="0" borderId="29" xfId="0" applyNumberFormat="1" applyFont="1" applyBorder="1" applyAlignment="1">
      <alignment horizontal="center" vertical="center" wrapText="1"/>
    </xf>
    <xf numFmtId="0" fontId="30" fillId="0" borderId="27"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31" fillId="0" borderId="4" xfId="0" applyNumberFormat="1" applyFont="1" applyBorder="1" applyAlignment="1">
      <alignment horizontal="center" vertical="center" wrapText="1"/>
    </xf>
    <xf numFmtId="0" fontId="31" fillId="0" borderId="10" xfId="0" applyNumberFormat="1" applyFont="1" applyBorder="1" applyAlignment="1">
      <alignment horizontal="center" vertical="center" wrapText="1"/>
    </xf>
    <xf numFmtId="0" fontId="31" fillId="0" borderId="12" xfId="0" applyNumberFormat="1" applyFont="1" applyBorder="1" applyAlignment="1">
      <alignment horizontal="center" vertical="center" wrapText="1"/>
    </xf>
    <xf numFmtId="0" fontId="31" fillId="0" borderId="6" xfId="0" applyNumberFormat="1" applyFont="1" applyBorder="1" applyAlignment="1">
      <alignment horizontal="center" vertical="center" wrapText="1"/>
    </xf>
    <xf numFmtId="0" fontId="31" fillId="0" borderId="9"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31" fillId="0" borderId="8" xfId="0" applyNumberFormat="1" applyFont="1" applyBorder="1" applyAlignment="1">
      <alignment horizontal="center" vertical="center" wrapText="1"/>
    </xf>
    <xf numFmtId="0" fontId="33" fillId="5" borderId="13" xfId="0" applyFont="1" applyFill="1" applyBorder="1" applyAlignment="1">
      <alignment vertical="center"/>
    </xf>
    <xf numFmtId="0" fontId="33" fillId="5" borderId="17" xfId="0" applyFont="1" applyFill="1" applyBorder="1" applyAlignment="1">
      <alignment vertical="center"/>
    </xf>
    <xf numFmtId="0" fontId="33" fillId="5" borderId="14" xfId="0" applyFont="1" applyFill="1" applyBorder="1" applyAlignment="1">
      <alignment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wrapText="1"/>
    </xf>
    <xf numFmtId="0" fontId="33" fillId="5" borderId="2" xfId="0" applyFont="1" applyFill="1" applyBorder="1" applyAlignment="1">
      <alignment vertical="center" wrapText="1"/>
    </xf>
    <xf numFmtId="0" fontId="33" fillId="5" borderId="3" xfId="0" applyFont="1" applyFill="1" applyBorder="1" applyAlignment="1">
      <alignment vertical="center" wrapText="1"/>
    </xf>
    <xf numFmtId="0" fontId="33" fillId="5" borderId="4" xfId="0" applyFont="1" applyFill="1" applyBorder="1" applyAlignment="1">
      <alignment vertical="center" wrapText="1"/>
    </xf>
    <xf numFmtId="0" fontId="30" fillId="0" borderId="12" xfId="0" applyFont="1" applyBorder="1" applyAlignment="1">
      <alignment horizontal="center" vertical="center" wrapText="1"/>
    </xf>
    <xf numFmtId="0" fontId="30" fillId="0" borderId="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9.xml.rels><?xml version="1.0" encoding="UTF-8" standalone="yes"?>
<Relationships xmlns="http://schemas.openxmlformats.org/package/2006/relationships"><Relationship Id="rId1" Type="http://schemas.openxmlformats.org/officeDocument/2006/relationships/hyperlink" Target="#'Pregled tabela'!A1"/></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877A85A1-B7A3-4554-B316-D42B316C5BB5}"/>
            </a:ext>
          </a:extLst>
        </xdr:cNvPr>
        <xdr:cNvSpPr/>
      </xdr:nvSpPr>
      <xdr:spPr>
        <a:xfrm>
          <a:off x="82391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343536A2-FA1B-4F01-B72F-9FD2A280E5BC}"/>
            </a:ext>
          </a:extLst>
        </xdr:cNvPr>
        <xdr:cNvSpPr/>
      </xdr:nvSpPr>
      <xdr:spPr>
        <a:xfrm>
          <a:off x="11801475" y="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7382F47C-B0B1-4277-82BB-6D8725D39B89}"/>
            </a:ext>
          </a:extLst>
        </xdr:cNvPr>
        <xdr:cNvSpPr/>
      </xdr:nvSpPr>
      <xdr:spPr>
        <a:xfrm>
          <a:off x="11696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36EF0146-C7BF-4E7A-8620-8D253833720B}"/>
            </a:ext>
          </a:extLst>
        </xdr:cNvPr>
        <xdr:cNvSpPr/>
      </xdr:nvSpPr>
      <xdr:spPr>
        <a:xfrm>
          <a:off x="115728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AC9D5710-C9A1-4250-BBA8-357311497ACF}"/>
            </a:ext>
          </a:extLst>
        </xdr:cNvPr>
        <xdr:cNvSpPr/>
      </xdr:nvSpPr>
      <xdr:spPr>
        <a:xfrm>
          <a:off x="11925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167829B3-03D8-4279-AD2C-C9592B756EFE}"/>
            </a:ext>
          </a:extLst>
        </xdr:cNvPr>
        <xdr:cNvSpPr/>
      </xdr:nvSpPr>
      <xdr:spPr>
        <a:xfrm>
          <a:off x="10620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5A7F7AEE-6197-452F-9701-04E0758615D3}"/>
            </a:ext>
          </a:extLst>
        </xdr:cNvPr>
        <xdr:cNvSpPr/>
      </xdr:nvSpPr>
      <xdr:spPr>
        <a:xfrm>
          <a:off x="830580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DA685BEF-C0B6-490F-B8AB-E8A9C23FC40E}"/>
            </a:ext>
          </a:extLst>
        </xdr:cNvPr>
        <xdr:cNvSpPr/>
      </xdr:nvSpPr>
      <xdr:spPr>
        <a:xfrm>
          <a:off x="1129665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0F893830-2F86-4E90-8C04-F797D3A8F8F1}"/>
            </a:ext>
          </a:extLst>
        </xdr:cNvPr>
        <xdr:cNvSpPr/>
      </xdr:nvSpPr>
      <xdr:spPr>
        <a:xfrm>
          <a:off x="86106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E9455A0A-2733-41C0-B32D-529F62CB5AB7}"/>
            </a:ext>
          </a:extLst>
        </xdr:cNvPr>
        <xdr:cNvSpPr/>
      </xdr:nvSpPr>
      <xdr:spPr>
        <a:xfrm>
          <a:off x="112680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21567317-357E-490D-BC95-C8CEC8E0F7E3}"/>
            </a:ext>
          </a:extLst>
        </xdr:cNvPr>
        <xdr:cNvSpPr/>
      </xdr:nvSpPr>
      <xdr:spPr>
        <a:xfrm>
          <a:off x="11115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1</xdr:row>
      <xdr:rowOff>9525</xdr:rowOff>
    </xdr:from>
    <xdr:to>
      <xdr:col>8</xdr:col>
      <xdr:colOff>552450</xdr:colOff>
      <xdr:row>1</xdr:row>
      <xdr:rowOff>180975</xdr:rowOff>
    </xdr:to>
    <xdr:sp macro="" textlink="">
      <xdr:nvSpPr>
        <xdr:cNvPr id="5" name="Arrow: Left 4">
          <a:hlinkClick xmlns:r="http://schemas.openxmlformats.org/officeDocument/2006/relationships" r:id="rId1"/>
          <a:extLst>
            <a:ext uri="{FF2B5EF4-FFF2-40B4-BE49-F238E27FC236}">
              <a16:creationId xmlns:a16="http://schemas.microsoft.com/office/drawing/2014/main" xmlns="" id="{C92DACE0-F08A-4BE1-B148-4D7A36325724}"/>
            </a:ext>
          </a:extLst>
        </xdr:cNvPr>
        <xdr:cNvSpPr/>
      </xdr:nvSpPr>
      <xdr:spPr>
        <a:xfrm>
          <a:off x="81534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4" name="Arrow: Left 3">
          <a:hlinkClick xmlns:r="http://schemas.openxmlformats.org/officeDocument/2006/relationships" r:id="rId1"/>
          <a:extLst>
            <a:ext uri="{FF2B5EF4-FFF2-40B4-BE49-F238E27FC236}">
              <a16:creationId xmlns:a16="http://schemas.microsoft.com/office/drawing/2014/main" xmlns="" id="{6A06E9A1-3C30-4D7E-8D02-24342E81A162}"/>
            </a:ext>
          </a:extLst>
        </xdr:cNvPr>
        <xdr:cNvSpPr/>
      </xdr:nvSpPr>
      <xdr:spPr>
        <a:xfrm>
          <a:off x="94583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B047C46A-F6CD-4DEF-A067-8F3C2AD98B0F}"/>
            </a:ext>
          </a:extLst>
        </xdr:cNvPr>
        <xdr:cNvSpPr/>
      </xdr:nvSpPr>
      <xdr:spPr>
        <a:xfrm>
          <a:off x="104679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FC40DB13-903B-45F9-9E14-7C9B4A14D588}"/>
            </a:ext>
          </a:extLst>
        </xdr:cNvPr>
        <xdr:cNvSpPr/>
      </xdr:nvSpPr>
      <xdr:spPr>
        <a:xfrm>
          <a:off x="12163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12DD7E23-B1DD-42F6-9F30-A9BA48FC4F7B}"/>
            </a:ext>
          </a:extLst>
        </xdr:cNvPr>
        <xdr:cNvSpPr/>
      </xdr:nvSpPr>
      <xdr:spPr>
        <a:xfrm>
          <a:off x="11058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D378E0A0-C3F8-4AF6-B976-C06E4828A060}"/>
            </a:ext>
          </a:extLst>
        </xdr:cNvPr>
        <xdr:cNvSpPr/>
      </xdr:nvSpPr>
      <xdr:spPr>
        <a:xfrm>
          <a:off x="102774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1903B9BB-DE41-4ACD-9768-41C4F462763F}"/>
            </a:ext>
          </a:extLst>
        </xdr:cNvPr>
        <xdr:cNvSpPr/>
      </xdr:nvSpPr>
      <xdr:spPr>
        <a:xfrm>
          <a:off x="12077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C53DC629-A565-46FD-8C80-D995F05DF0B0}"/>
            </a:ext>
          </a:extLst>
        </xdr:cNvPr>
        <xdr:cNvSpPr/>
      </xdr:nvSpPr>
      <xdr:spPr>
        <a:xfrm>
          <a:off x="10163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2E232B7E-E2F8-4076-8712-EF723CF08FD0}"/>
            </a:ext>
          </a:extLst>
        </xdr:cNvPr>
        <xdr:cNvSpPr/>
      </xdr:nvSpPr>
      <xdr:spPr>
        <a:xfrm>
          <a:off x="9591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75B42950-9EF3-491B-AB6C-E930C3B803F4}"/>
            </a:ext>
          </a:extLst>
        </xdr:cNvPr>
        <xdr:cNvSpPr/>
      </xdr:nvSpPr>
      <xdr:spPr>
        <a:xfrm>
          <a:off x="95250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7C532942-540D-45B9-B500-3DCF541BC7EC}"/>
            </a:ext>
          </a:extLst>
        </xdr:cNvPr>
        <xdr:cNvSpPr/>
      </xdr:nvSpPr>
      <xdr:spPr>
        <a:xfrm>
          <a:off x="95631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xdr:row>
      <xdr:rowOff>19050</xdr:rowOff>
    </xdr:from>
    <xdr:to>
      <xdr:col>12</xdr:col>
      <xdr:colOff>561975</xdr:colOff>
      <xdr:row>2</xdr:row>
      <xdr:rowOff>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FF1DA68A-8636-4C4C-BC1C-609DE9D4BE9A}"/>
            </a:ext>
          </a:extLst>
        </xdr:cNvPr>
        <xdr:cNvSpPr/>
      </xdr:nvSpPr>
      <xdr:spPr>
        <a:xfrm>
          <a:off x="1055370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CE1DF67D-37E0-4D50-A218-3B0C0165B174}"/>
            </a:ext>
          </a:extLst>
        </xdr:cNvPr>
        <xdr:cNvSpPr/>
      </xdr:nvSpPr>
      <xdr:spPr>
        <a:xfrm>
          <a:off x="9667875"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52A06F10-1EE8-4104-BB2C-BE0995D91FF7}"/>
            </a:ext>
          </a:extLst>
        </xdr:cNvPr>
        <xdr:cNvSpPr/>
      </xdr:nvSpPr>
      <xdr:spPr>
        <a:xfrm>
          <a:off x="98202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AFC6993A-650B-4098-93FC-94BA8C557B8E}"/>
            </a:ext>
          </a:extLst>
        </xdr:cNvPr>
        <xdr:cNvSpPr/>
      </xdr:nvSpPr>
      <xdr:spPr>
        <a:xfrm>
          <a:off x="12068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4A8DB4B3-477E-4ED8-A8EF-A25932F7DA3B}"/>
            </a:ext>
          </a:extLst>
        </xdr:cNvPr>
        <xdr:cNvSpPr/>
      </xdr:nvSpPr>
      <xdr:spPr>
        <a:xfrm>
          <a:off x="98107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612C913D-99C5-4DAA-ABC1-3A3115A42448}"/>
            </a:ext>
          </a:extLst>
        </xdr:cNvPr>
        <xdr:cNvSpPr/>
      </xdr:nvSpPr>
      <xdr:spPr>
        <a:xfrm>
          <a:off x="10239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10985169-739B-4836-AF32-8EA4E13BEF75}"/>
            </a:ext>
          </a:extLst>
        </xdr:cNvPr>
        <xdr:cNvSpPr/>
      </xdr:nvSpPr>
      <xdr:spPr>
        <a:xfrm>
          <a:off x="12144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8A0D3ADC-6FC9-46C6-84E9-DFFF2056FFF8}"/>
            </a:ext>
          </a:extLst>
        </xdr:cNvPr>
        <xdr:cNvSpPr/>
      </xdr:nvSpPr>
      <xdr:spPr>
        <a:xfrm>
          <a:off x="12144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92421A6E-AD65-4CEA-B440-B306093ACBD8}"/>
            </a:ext>
          </a:extLst>
        </xdr:cNvPr>
        <xdr:cNvSpPr/>
      </xdr:nvSpPr>
      <xdr:spPr>
        <a:xfrm>
          <a:off x="7867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253A41D4-873F-44F8-8BB9-DF061149B81A}"/>
            </a:ext>
          </a:extLst>
        </xdr:cNvPr>
        <xdr:cNvSpPr/>
      </xdr:nvSpPr>
      <xdr:spPr>
        <a:xfrm>
          <a:off x="132588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F9AD096B-0E15-479F-A6DB-E360B0F23A9A}"/>
            </a:ext>
          </a:extLst>
        </xdr:cNvPr>
        <xdr:cNvSpPr/>
      </xdr:nvSpPr>
      <xdr:spPr>
        <a:xfrm>
          <a:off x="117919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1</xdr:row>
      <xdr:rowOff>19050</xdr:rowOff>
    </xdr:from>
    <xdr:to>
      <xdr:col>12</xdr:col>
      <xdr:colOff>552450</xdr:colOff>
      <xdr:row>1</xdr:row>
      <xdr:rowOff>190500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38112D47-F943-408E-9EE3-035ACF316289}"/>
            </a:ext>
          </a:extLst>
        </xdr:cNvPr>
        <xdr:cNvSpPr/>
      </xdr:nvSpPr>
      <xdr:spPr>
        <a:xfrm>
          <a:off x="1125855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5CC79A79-3A27-422B-9B86-800AA4428941}"/>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C5D30DDA-15A5-42A7-A401-DA6D48C163D4}"/>
            </a:ext>
          </a:extLst>
        </xdr:cNvPr>
        <xdr:cNvSpPr/>
      </xdr:nvSpPr>
      <xdr:spPr>
        <a:xfrm>
          <a:off x="10067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5" name="Arrow: Left 4">
          <a:hlinkClick xmlns:r="http://schemas.openxmlformats.org/officeDocument/2006/relationships" r:id="rId1"/>
          <a:extLst>
            <a:ext uri="{FF2B5EF4-FFF2-40B4-BE49-F238E27FC236}">
              <a16:creationId xmlns:a16="http://schemas.microsoft.com/office/drawing/2014/main" xmlns="" id="{8CF914AC-161B-47B5-9E48-F70D354265CB}"/>
            </a:ext>
          </a:extLst>
        </xdr:cNvPr>
        <xdr:cNvSpPr/>
      </xdr:nvSpPr>
      <xdr:spPr>
        <a:xfrm>
          <a:off x="89535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18D0A219-A378-4B12-B188-914712349F8C}"/>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614A9520-F7F8-492C-81B6-64939A27B0F0}"/>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6" name="Arrow: Left 5">
          <a:hlinkClick xmlns:r="http://schemas.openxmlformats.org/officeDocument/2006/relationships" r:id="rId1"/>
          <a:extLst>
            <a:ext uri="{FF2B5EF4-FFF2-40B4-BE49-F238E27FC236}">
              <a16:creationId xmlns:a16="http://schemas.microsoft.com/office/drawing/2014/main" xmlns="" id="{C19ECB62-C6D4-44FD-841B-BCE65EC60DE7}"/>
            </a:ext>
          </a:extLst>
        </xdr:cNvPr>
        <xdr:cNvSpPr/>
      </xdr:nvSpPr>
      <xdr:spPr>
        <a:xfrm>
          <a:off x="11382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6E0A9D26-54BE-4138-9D97-1AEC08C4288F}"/>
            </a:ext>
          </a:extLst>
        </xdr:cNvPr>
        <xdr:cNvSpPr/>
      </xdr:nvSpPr>
      <xdr:spPr>
        <a:xfrm>
          <a:off x="8162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466EFFB0-CF7C-4245-812C-95E81F55D182}"/>
            </a:ext>
          </a:extLst>
        </xdr:cNvPr>
        <xdr:cNvSpPr/>
      </xdr:nvSpPr>
      <xdr:spPr>
        <a:xfrm>
          <a:off x="9210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88568483-3CBB-4ABB-B37C-A36406CCFA74}"/>
            </a:ext>
          </a:extLst>
        </xdr:cNvPr>
        <xdr:cNvSpPr/>
      </xdr:nvSpPr>
      <xdr:spPr>
        <a:xfrm>
          <a:off x="77628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FF6F8F4E-B998-41CE-9D46-7DE901BED568}"/>
            </a:ext>
          </a:extLst>
        </xdr:cNvPr>
        <xdr:cNvSpPr/>
      </xdr:nvSpPr>
      <xdr:spPr>
        <a:xfrm>
          <a:off x="9258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47625</xdr:colOff>
      <xdr:row>1</xdr:row>
      <xdr:rowOff>0</xdr:rowOff>
    </xdr:from>
    <xdr:to>
      <xdr:col>13</xdr:col>
      <xdr:colOff>561975</xdr:colOff>
      <xdr:row>1</xdr:row>
      <xdr:rowOff>171450</xdr:rowOff>
    </xdr:to>
    <xdr:sp macro="" textlink="">
      <xdr:nvSpPr>
        <xdr:cNvPr id="7" name="Arrow: Left 6">
          <a:hlinkClick xmlns:r="http://schemas.openxmlformats.org/officeDocument/2006/relationships" r:id="rId1"/>
          <a:extLst>
            <a:ext uri="{FF2B5EF4-FFF2-40B4-BE49-F238E27FC236}">
              <a16:creationId xmlns:a16="http://schemas.microsoft.com/office/drawing/2014/main" xmlns="" id="{6F43A993-802D-4CB5-ADF7-D253A32AB9C6}"/>
            </a:ext>
          </a:extLst>
        </xdr:cNvPr>
        <xdr:cNvSpPr/>
      </xdr:nvSpPr>
      <xdr:spPr>
        <a:xfrm>
          <a:off x="123063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D197439F-ED9B-4D26-B734-E3665B8FE4A6}"/>
            </a:ext>
          </a:extLst>
        </xdr:cNvPr>
        <xdr:cNvSpPr/>
      </xdr:nvSpPr>
      <xdr:spPr>
        <a:xfrm>
          <a:off x="127444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F16E7DF4-F41C-48DF-A3E9-C344369C737A}"/>
            </a:ext>
          </a:extLst>
        </xdr:cNvPr>
        <xdr:cNvSpPr/>
      </xdr:nvSpPr>
      <xdr:spPr>
        <a:xfrm>
          <a:off x="9858375"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C26132B2-ED5A-4082-A4ED-5C5999267148}"/>
            </a:ext>
          </a:extLst>
        </xdr:cNvPr>
        <xdr:cNvSpPr/>
      </xdr:nvSpPr>
      <xdr:spPr>
        <a:xfrm>
          <a:off x="88963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16</xdr:col>
      <xdr:colOff>0</xdr:colOff>
      <xdr:row>1</xdr:row>
      <xdr:rowOff>0</xdr:rowOff>
    </xdr:from>
    <xdr:to>
      <xdr:col>16</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BC485F7D-9194-4351-AC98-D0EDABF54A52}"/>
            </a:ext>
          </a:extLst>
        </xdr:cNvPr>
        <xdr:cNvSpPr/>
      </xdr:nvSpPr>
      <xdr:spPr>
        <a:xfrm>
          <a:off x="12306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DC2A2C8B-6B15-4CFD-B269-C0EC7189687A}"/>
            </a:ext>
          </a:extLst>
        </xdr:cNvPr>
        <xdr:cNvSpPr/>
      </xdr:nvSpPr>
      <xdr:spPr>
        <a:xfrm>
          <a:off x="1293495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CC62B132-2F94-4BD4-AD81-9C68A113B99B}"/>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94B2935E-71F0-473A-874A-A2AA005DD15E}"/>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A36636A8-4BC2-4D3C-A6FD-D19C83DB3483}"/>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A150F930-82B5-4F70-A2D9-F8ACE2836789}"/>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2997FB0E-F159-4D18-B496-730FD03F4AC2}"/>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28575</xdr:colOff>
      <xdr:row>1</xdr:row>
      <xdr:rowOff>0</xdr:rowOff>
    </xdr:from>
    <xdr:to>
      <xdr:col>12</xdr:col>
      <xdr:colOff>542925</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DACAA339-EAB5-444C-A8C9-7F9AD61F16F4}"/>
            </a:ext>
          </a:extLst>
        </xdr:cNvPr>
        <xdr:cNvSpPr/>
      </xdr:nvSpPr>
      <xdr:spPr>
        <a:xfrm>
          <a:off x="11715750" y="3629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E0AA8612-0642-4E07-A1B0-E5306D1B0ACB}"/>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4C345B42-DD65-4AC9-B340-357C7A31B792}"/>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46A544BD-F043-4707-B809-AAEA29D1CF87}"/>
            </a:ext>
          </a:extLst>
        </xdr:cNvPr>
        <xdr:cNvSpPr/>
      </xdr:nvSpPr>
      <xdr:spPr>
        <a:xfrm>
          <a:off x="82391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2F2ECB19-97DD-4D8D-8223-128FA669EDD4}"/>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xmlns="" id="{FEC5DA6D-3E96-4050-8595-39BA8B5EF086}"/>
            </a:ext>
          </a:extLst>
        </xdr:cNvPr>
        <xdr:cNvSpPr/>
      </xdr:nvSpPr>
      <xdr:spPr>
        <a:xfrm>
          <a:off x="118776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xmlns="" id="{5622C82B-2D8C-4C70-95F2-F846D93F9FED}"/>
            </a:ext>
          </a:extLst>
        </xdr:cNvPr>
        <xdr:cNvSpPr/>
      </xdr:nvSpPr>
      <xdr:spPr>
        <a:xfrm>
          <a:off x="12058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4.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5.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8.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49.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abSelected="1" topLeftCell="A49" workbookViewId="0">
      <selection activeCell="B62" sqref="B62"/>
    </sheetView>
  </sheetViews>
  <sheetFormatPr defaultRowHeight="15" x14ac:dyDescent="0.25"/>
  <cols>
    <col min="2" max="2" width="92.140625" customWidth="1"/>
  </cols>
  <sheetData>
    <row r="1" spans="1:2" x14ac:dyDescent="0.25">
      <c r="A1" s="762" t="s">
        <v>166</v>
      </c>
    </row>
    <row r="2" spans="1:2" x14ac:dyDescent="0.25">
      <c r="A2" s="762"/>
      <c r="B2" s="895" t="s">
        <v>168</v>
      </c>
    </row>
    <row r="3" spans="1:2" x14ac:dyDescent="0.25">
      <c r="A3" s="762"/>
      <c r="B3" s="895" t="s">
        <v>185</v>
      </c>
    </row>
    <row r="4" spans="1:2" x14ac:dyDescent="0.25">
      <c r="A4" s="762"/>
      <c r="B4" s="895" t="s">
        <v>705</v>
      </c>
    </row>
    <row r="5" spans="1:2" x14ac:dyDescent="0.25">
      <c r="A5" s="762"/>
      <c r="B5" s="895" t="s">
        <v>204</v>
      </c>
    </row>
    <row r="6" spans="1:2" x14ac:dyDescent="0.25">
      <c r="A6" s="762"/>
      <c r="B6" s="895" t="s">
        <v>209</v>
      </c>
    </row>
    <row r="7" spans="1:2" x14ac:dyDescent="0.25">
      <c r="A7" s="762"/>
      <c r="B7" s="895" t="s">
        <v>706</v>
      </c>
    </row>
    <row r="8" spans="1:2" x14ac:dyDescent="0.25">
      <c r="A8" s="762"/>
      <c r="B8" s="895" t="s">
        <v>707</v>
      </c>
    </row>
    <row r="9" spans="1:2" x14ac:dyDescent="0.25">
      <c r="A9" s="762"/>
      <c r="B9" s="895" t="s">
        <v>227</v>
      </c>
    </row>
    <row r="10" spans="1:2" x14ac:dyDescent="0.25">
      <c r="A10" s="762"/>
      <c r="B10" s="895" t="s">
        <v>249</v>
      </c>
    </row>
    <row r="11" spans="1:2" x14ac:dyDescent="0.25">
      <c r="A11" s="762"/>
      <c r="B11" s="895" t="s">
        <v>708</v>
      </c>
    </row>
    <row r="12" spans="1:2" x14ac:dyDescent="0.25">
      <c r="A12" s="762"/>
      <c r="B12" s="895" t="s">
        <v>709</v>
      </c>
    </row>
    <row r="13" spans="1:2" x14ac:dyDescent="0.25">
      <c r="A13" s="762"/>
      <c r="B13" s="895" t="s">
        <v>710</v>
      </c>
    </row>
    <row r="14" spans="1:2" x14ac:dyDescent="0.25">
      <c r="A14" s="762"/>
      <c r="B14" s="895" t="s">
        <v>711</v>
      </c>
    </row>
    <row r="15" spans="1:2" x14ac:dyDescent="0.25">
      <c r="A15" s="762"/>
      <c r="B15" s="895" t="s">
        <v>712</v>
      </c>
    </row>
    <row r="16" spans="1:2" x14ac:dyDescent="0.25">
      <c r="A16" s="762"/>
      <c r="B16" s="895" t="s">
        <v>290</v>
      </c>
    </row>
    <row r="17" spans="1:2" x14ac:dyDescent="0.25">
      <c r="A17" s="762"/>
      <c r="B17" s="895" t="s">
        <v>296</v>
      </c>
    </row>
    <row r="18" spans="1:2" x14ac:dyDescent="0.25">
      <c r="A18" s="762"/>
      <c r="B18" s="895" t="s">
        <v>297</v>
      </c>
    </row>
    <row r="19" spans="1:2" x14ac:dyDescent="0.25">
      <c r="A19" s="762"/>
      <c r="B19" s="895" t="s">
        <v>713</v>
      </c>
    </row>
    <row r="20" spans="1:2" x14ac:dyDescent="0.25">
      <c r="A20" s="762"/>
      <c r="B20" s="895" t="s">
        <v>331</v>
      </c>
    </row>
    <row r="21" spans="1:2" x14ac:dyDescent="0.25">
      <c r="A21" s="762"/>
      <c r="B21" s="895" t="s">
        <v>714</v>
      </c>
    </row>
    <row r="22" spans="1:2" x14ac:dyDescent="0.25">
      <c r="A22" s="762"/>
      <c r="B22" s="895" t="s">
        <v>350</v>
      </c>
    </row>
    <row r="23" spans="1:2" x14ac:dyDescent="0.25">
      <c r="A23" s="762"/>
      <c r="B23" s="895" t="s">
        <v>356</v>
      </c>
    </row>
    <row r="24" spans="1:2" x14ac:dyDescent="0.25">
      <c r="A24" s="762"/>
      <c r="B24" s="895" t="s">
        <v>368</v>
      </c>
    </row>
    <row r="25" spans="1:2" x14ac:dyDescent="0.25">
      <c r="A25" s="762"/>
      <c r="B25" s="895" t="s">
        <v>374</v>
      </c>
    </row>
    <row r="26" spans="1:2" x14ac:dyDescent="0.25">
      <c r="A26" s="762"/>
      <c r="B26" s="895" t="s">
        <v>376</v>
      </c>
    </row>
    <row r="27" spans="1:2" x14ac:dyDescent="0.25">
      <c r="A27" s="762"/>
      <c r="B27" s="895" t="s">
        <v>382</v>
      </c>
    </row>
    <row r="28" spans="1:2" x14ac:dyDescent="0.25">
      <c r="A28" s="762"/>
      <c r="B28" s="895" t="s">
        <v>715</v>
      </c>
    </row>
    <row r="29" spans="1:2" x14ac:dyDescent="0.25">
      <c r="A29" s="762"/>
      <c r="B29" s="895" t="s">
        <v>392</v>
      </c>
    </row>
    <row r="30" spans="1:2" x14ac:dyDescent="0.25">
      <c r="A30" s="762"/>
      <c r="B30" s="895" t="s">
        <v>404</v>
      </c>
    </row>
    <row r="31" spans="1:2" x14ac:dyDescent="0.25">
      <c r="A31" s="762"/>
      <c r="B31" s="895" t="s">
        <v>419</v>
      </c>
    </row>
    <row r="32" spans="1:2" x14ac:dyDescent="0.25">
      <c r="A32" s="762"/>
      <c r="B32" s="895" t="s">
        <v>139</v>
      </c>
    </row>
    <row r="33" spans="1:2" x14ac:dyDescent="0.25">
      <c r="A33" s="762"/>
      <c r="B33" s="895" t="s">
        <v>716</v>
      </c>
    </row>
    <row r="34" spans="1:2" x14ac:dyDescent="0.25">
      <c r="A34" s="762"/>
      <c r="B34" s="895" t="s">
        <v>448</v>
      </c>
    </row>
    <row r="35" spans="1:2" x14ac:dyDescent="0.25">
      <c r="A35" s="762"/>
      <c r="B35" s="895" t="s">
        <v>457</v>
      </c>
    </row>
    <row r="36" spans="1:2" x14ac:dyDescent="0.25">
      <c r="A36" s="762"/>
      <c r="B36" s="895" t="s">
        <v>469</v>
      </c>
    </row>
    <row r="37" spans="1:2" s="906" customFormat="1" x14ac:dyDescent="0.25">
      <c r="A37" s="762"/>
      <c r="B37" s="895" t="s">
        <v>717</v>
      </c>
    </row>
    <row r="38" spans="1:2" x14ac:dyDescent="0.25">
      <c r="A38" s="762"/>
      <c r="B38" s="895" t="s">
        <v>493</v>
      </c>
    </row>
    <row r="39" spans="1:2" x14ac:dyDescent="0.25">
      <c r="A39" s="762"/>
      <c r="B39" s="895" t="s">
        <v>718</v>
      </c>
    </row>
    <row r="40" spans="1:2" x14ac:dyDescent="0.25">
      <c r="A40" s="762"/>
      <c r="B40" s="895" t="s">
        <v>518</v>
      </c>
    </row>
    <row r="41" spans="1:2" x14ac:dyDescent="0.25">
      <c r="A41" s="762"/>
      <c r="B41" s="895" t="s">
        <v>525</v>
      </c>
    </row>
    <row r="42" spans="1:2" x14ac:dyDescent="0.25">
      <c r="A42" s="762"/>
      <c r="B42" s="895" t="s">
        <v>719</v>
      </c>
    </row>
    <row r="43" spans="1:2" x14ac:dyDescent="0.25">
      <c r="A43" s="762"/>
      <c r="B43" s="895" t="s">
        <v>540</v>
      </c>
    </row>
    <row r="44" spans="1:2" x14ac:dyDescent="0.25">
      <c r="A44" s="762"/>
      <c r="B44" s="895" t="s">
        <v>720</v>
      </c>
    </row>
    <row r="45" spans="1:2" x14ac:dyDescent="0.25">
      <c r="A45" s="762"/>
      <c r="B45" s="895" t="s">
        <v>573</v>
      </c>
    </row>
    <row r="46" spans="1:2" x14ac:dyDescent="0.25">
      <c r="A46" s="762"/>
      <c r="B46" s="895" t="s">
        <v>587</v>
      </c>
    </row>
    <row r="47" spans="1:2" x14ac:dyDescent="0.25">
      <c r="A47" s="762"/>
      <c r="B47" s="895" t="s">
        <v>600</v>
      </c>
    </row>
    <row r="48" spans="1:2" x14ac:dyDescent="0.25">
      <c r="A48" s="762"/>
      <c r="B48" s="895" t="s">
        <v>601</v>
      </c>
    </row>
    <row r="49" spans="1:2" x14ac:dyDescent="0.25">
      <c r="A49" s="762"/>
      <c r="B49" s="895" t="s">
        <v>721</v>
      </c>
    </row>
    <row r="50" spans="1:2" x14ac:dyDescent="0.25">
      <c r="A50" s="762"/>
      <c r="B50" s="895" t="s">
        <v>620</v>
      </c>
    </row>
    <row r="51" spans="1:2" x14ac:dyDescent="0.25">
      <c r="A51" s="762"/>
      <c r="B51" s="896" t="s">
        <v>636</v>
      </c>
    </row>
    <row r="52" spans="1:2" x14ac:dyDescent="0.25">
      <c r="A52" s="762"/>
      <c r="B52" s="896" t="s">
        <v>639</v>
      </c>
    </row>
    <row r="53" spans="1:2" x14ac:dyDescent="0.25">
      <c r="A53" s="762"/>
      <c r="B53" s="896" t="s">
        <v>653</v>
      </c>
    </row>
    <row r="54" spans="1:2" x14ac:dyDescent="0.25">
      <c r="A54" s="762"/>
      <c r="B54" s="896" t="s">
        <v>722</v>
      </c>
    </row>
    <row r="55" spans="1:2" ht="30" x14ac:dyDescent="0.25">
      <c r="A55" s="762"/>
      <c r="B55" s="897" t="s">
        <v>723</v>
      </c>
    </row>
    <row r="56" spans="1:2" x14ac:dyDescent="0.25">
      <c r="B56" s="895" t="s">
        <v>675</v>
      </c>
    </row>
    <row r="57" spans="1:2" x14ac:dyDescent="0.25">
      <c r="B57" s="895" t="s">
        <v>683</v>
      </c>
    </row>
    <row r="58" spans="1:2" x14ac:dyDescent="0.25">
      <c r="B58" s="895" t="s">
        <v>687</v>
      </c>
    </row>
    <row r="59" spans="1:2" x14ac:dyDescent="0.25">
      <c r="B59" s="895" t="s">
        <v>724</v>
      </c>
    </row>
    <row r="60" spans="1:2" x14ac:dyDescent="0.25">
      <c r="B60" s="895" t="s">
        <v>695</v>
      </c>
    </row>
    <row r="61" spans="1:2" x14ac:dyDescent="0.25">
      <c r="B61" s="895" t="s">
        <v>697</v>
      </c>
    </row>
    <row r="62" spans="1:2" x14ac:dyDescent="0.25">
      <c r="B62" s="895" t="s">
        <v>725</v>
      </c>
    </row>
    <row r="63" spans="1:2" x14ac:dyDescent="0.25">
      <c r="B63" s="895" t="s">
        <v>702</v>
      </c>
    </row>
  </sheetData>
  <hyperlinks>
    <hyperlink ref="B3" location="'List of tables'!A1" display="Table 2: Org. parts, network of ATMs and POS devices of banks operating in the FB&amp;H"/>
    <hyperlink ref="B4" location="'List of tables'!A1" display="Table 3: Ownership structure according to total capital"/>
    <hyperlink ref="B5" location="'List of tables'!A1" display="Table 4: Ownership structure according to state-owned, private and foreign capital"/>
    <hyperlink ref="B6" location="'List of tables'!A1" display="Table 5: Market shares of banks by ownership type (majority capital)"/>
    <hyperlink ref="B7" location="'List of tables'!A1" display="Table 6: Qualification structure of employees in FB&amp;H banks "/>
    <hyperlink ref="B8" location="'List of tables'!A1" display="Table 7: Total assets per employee "/>
    <hyperlink ref="B9" location="'List of tables'!A1" display="Table 8: Balance sheet"/>
    <hyperlink ref="B10" location="'List of tables'!A1" display="Table 9: Banks’ assets according to ownership structure"/>
    <hyperlink ref="B11" location="'List of tables'!A1" display="Table 10: Share of groups of banks in total assets "/>
    <hyperlink ref="B12" location="'List of tables'!A1" display="Table 11: Bank's cash"/>
    <hyperlink ref="B13" location="'List of tables'!A1" display="Table 12: Investments in securities according to type of instrument "/>
    <hyperlink ref="B14" location="'List of tables'!A1" display="Table 13: Securities of B&amp;H entity governments "/>
    <hyperlink ref="B15" location="'List of tables'!A1" display="Table 14: Sector structure of deposits "/>
    <hyperlink ref="B16" location="'List of tables'!A1" display="Table 15: Retail savings"/>
    <hyperlink ref="B17" location="'List of tables'!A1" display="Table 16: Maturity structure of retail savings deposits by periods"/>
    <hyperlink ref="B18" location="'List of tables'!A1" display="Table 17: Retail loans, savings and deposits"/>
    <hyperlink ref="B19" location="'List of tables'!A1" display="Table 18: Report on the balance of own funds "/>
    <hyperlink ref="B20" location="'List of tables'!A1" display="Table 19: Risk exposure structure"/>
    <hyperlink ref="B21" location="'List of tables'!A1" display="Table 20: Capital adequacy ratios"/>
    <hyperlink ref="B22" location="'List of tables'!A1" display="Table 21: Financial leverage ratio"/>
    <hyperlink ref="B23" location="'List of tables'!A1" display="Table 22: Financial assets, off-balance sheet items and ECL"/>
    <hyperlink ref="B24" location="'List of tables'!A1" display="Table 23: Exposures by credit risk grades"/>
    <hyperlink ref="B25" location="'List of tables'!A1" display="Table 24: Loan structure by sectors"/>
    <hyperlink ref="B26" location="'List of tables'!A1" display="Table 25: Maturity structure of loans"/>
    <hyperlink ref="B27" location="'List of tables'!A1" display="Table 26: Loans by credit risk grades"/>
    <hyperlink ref="B28" location="'List of tables'!A1" display="Table 27: Actual financial performance: profit/loss "/>
    <hyperlink ref="B29" location="'List of tables'!A1" display="Table 28: Structure of total income"/>
    <hyperlink ref="B30" location="'Tabela 29'!A1" display="Table 29: Structure of total expenses"/>
    <hyperlink ref="B31" location="'List of tables'!A1" display="Table 30: Profitability, productivity, and efficiency ratios"/>
    <hyperlink ref="B32" location="'Tabela 31'!A1" display="Tabela 31: LCR"/>
    <hyperlink ref="B33" location="'List of tables'!A1" display="Table 32: Maturity structure of deposits by residual maturity"/>
    <hyperlink ref="B34" location="'List of tables'!A1" display="Table 33: Liquidity ratios"/>
    <hyperlink ref="B35" location="'List of tables'!A1" display="Table 34: Maturity matching of financial assets and financial liabilities of up to 180 days"/>
    <hyperlink ref="B36" location="'List of tables'!A1" display="Table 35: Foreign exchange matching of financial assets and financial liabilities (EUR and total)"/>
    <hyperlink ref="B38" location="'List of tables'!A1" display="Table 37: Qualification structure of  employees in MCOs in the FB&amp;H"/>
    <hyperlink ref="B39" location="'List of tables'!A1" display="Table 38: Microcredit sector’s balance sheet"/>
    <hyperlink ref="B40" location="'List of tables'!A1" display="Table 39: Maturity structure of loans taken"/>
    <hyperlink ref="B41" location="'List of tables'!A1" display="Table 40: Microcredit sector’s capital structure"/>
    <hyperlink ref="B42" location="'List of tables'!A1" display="Table 41: Net micro loans"/>
    <hyperlink ref="B43" location="'List of tables'!A1" display="Table 42: Sector and maturity structure of microloans"/>
    <hyperlink ref="B44" location="'List of tables'!A1" display="Table 43: LLP"/>
    <hyperlink ref="B45" location="'List of tables'!A1" display="Table 44: Structure of total income"/>
    <hyperlink ref="B47" location="'List of tables'!A1" display="Table 46: Qualification structure of employees in leasing companies in the FB&amp;H"/>
    <hyperlink ref="B48" location="'List of tables'!A1" display="Table 47: Structure of financial leasing receivables"/>
    <hyperlink ref="B49" location="'List of tables'!A1" display="Table 48: Structure of financial leasing receivables - comparative overview"/>
    <hyperlink ref="B50" location="'List of tables'!A1" display="Table 49: Structure of net balance sheet assets positions"/>
    <hyperlink ref="B55" location="'List of tables'!A1" display="Table54: Redeemed monetary claims and settled payables of buyers to suppliers in the FB&amp;H – by type of   factoring and domicile status "/>
    <hyperlink ref="B54" location="'List of tables'!A1" display="Table 53: StruStructure of the number of concluded contracts and financing amount of the leasing system "/>
    <hyperlink ref="B53" location="'List of tables'!A1" display="Table 52: Structure of total expenses"/>
    <hyperlink ref="B52" location="'List of tables'!A1" display="Table 51: Structure of total income"/>
    <hyperlink ref="B51" location="'List of tables'!A1" display="Table 50: Overview of financial leasing reserves"/>
    <hyperlink ref="B46" location="'List of tables'!A1" display="Table 45: Structure of total expenses"/>
    <hyperlink ref="B2" location="'List of tables'!A1" display="Table 1: Selected macroeconomic indicators "/>
    <hyperlink ref="B56" location="'List of tables'!A1" display="Table 55: Volume of DP and FXP"/>
    <hyperlink ref="B57" location="'List of tables'!A1" display="Table 56: Volume of FXP"/>
    <hyperlink ref="B58" location="'List of tables'!A1" display="Table 57: Volume of DP"/>
    <hyperlink ref="B59" location="'List of tables'!A1" display="Table 58: Foreign exchange deals in banks "/>
    <hyperlink ref="B60" location="'List of tables'!A1" display="Table 59: Deals effected by authorised exchange offices"/>
    <hyperlink ref="B61" location="'List of tables'!A1" display="Table 60: Reported transactions by number and value - banks"/>
    <hyperlink ref="B62" location="'List of tables'!A1" display="Table 61: Reported suspicious transactions by number and value - ba"/>
    <hyperlink ref="B63" location="'List of tables'!A1" display="Table 62: Reported suspicious transactions by number and value – MCOs"/>
    <hyperlink ref="B37" location="'List of tables'!A1" display="Table 36: Total weighted position of the banking book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workbookViewId="0">
      <selection activeCell="F15" sqref="F15"/>
    </sheetView>
  </sheetViews>
  <sheetFormatPr defaultColWidth="9.140625" defaultRowHeight="15" x14ac:dyDescent="0.25"/>
  <cols>
    <col min="1" max="1" width="9.140625" style="18"/>
    <col min="2" max="2" width="7.7109375" style="18" customWidth="1"/>
    <col min="3" max="3" width="14.5703125" style="18" customWidth="1"/>
    <col min="4" max="4" width="14.140625" style="18" customWidth="1"/>
    <col min="5" max="5" width="13.140625" style="18" customWidth="1"/>
    <col min="6" max="6" width="12.85546875" style="18" customWidth="1"/>
    <col min="7" max="7" width="12.140625" style="18" customWidth="1"/>
    <col min="8" max="8" width="13.85546875" style="18" customWidth="1"/>
    <col min="9" max="9" width="11.85546875" style="18" customWidth="1"/>
    <col min="10" max="10" width="12.140625" style="18" customWidth="1"/>
    <col min="11" max="11" width="13" style="18" customWidth="1"/>
    <col min="12" max="12" width="12.140625" style="18" customWidth="1"/>
    <col min="13" max="13" width="11.85546875" style="18" customWidth="1"/>
    <col min="14" max="14" width="13.140625" style="18" customWidth="1"/>
    <col min="15" max="16384" width="9.140625" style="18"/>
  </cols>
  <sheetData>
    <row r="2" spans="2:16" ht="15.75" x14ac:dyDescent="0.25">
      <c r="C2" s="62"/>
      <c r="D2" s="46"/>
      <c r="E2" s="46"/>
      <c r="F2" s="46"/>
      <c r="G2" s="46"/>
      <c r="H2" s="46"/>
      <c r="I2" s="46"/>
      <c r="J2" s="46"/>
      <c r="K2" s="46"/>
      <c r="L2" s="46"/>
      <c r="M2" s="46"/>
      <c r="N2" s="46"/>
    </row>
    <row r="3" spans="2:16" ht="16.5" thickBot="1" x14ac:dyDescent="0.3">
      <c r="C3" s="63"/>
      <c r="D3" s="46"/>
      <c r="E3" s="46"/>
      <c r="F3" s="46"/>
      <c r="G3" s="46"/>
      <c r="H3" s="46"/>
      <c r="I3" s="46"/>
      <c r="J3" s="46"/>
      <c r="K3" s="46"/>
      <c r="L3" s="46"/>
      <c r="M3" s="46"/>
      <c r="N3" s="64" t="s">
        <v>201</v>
      </c>
    </row>
    <row r="4" spans="2:16" ht="20.100000000000001" customHeight="1" thickBot="1" x14ac:dyDescent="0.3">
      <c r="B4" s="1104" t="s">
        <v>249</v>
      </c>
      <c r="C4" s="1105"/>
      <c r="D4" s="1105"/>
      <c r="E4" s="1105"/>
      <c r="F4" s="1105"/>
      <c r="G4" s="1105"/>
      <c r="H4" s="1105"/>
      <c r="I4" s="1105"/>
      <c r="J4" s="1105"/>
      <c r="K4" s="1105"/>
      <c r="L4" s="1105"/>
      <c r="M4" s="1105"/>
      <c r="N4" s="1106"/>
    </row>
    <row r="5" spans="2:16" ht="15.75" x14ac:dyDescent="0.25">
      <c r="B5" s="1102" t="s">
        <v>167</v>
      </c>
      <c r="C5" s="1107" t="s">
        <v>195</v>
      </c>
      <c r="D5" s="1142" t="s">
        <v>59</v>
      </c>
      <c r="E5" s="1142"/>
      <c r="F5" s="1142"/>
      <c r="G5" s="1142" t="s">
        <v>117</v>
      </c>
      <c r="H5" s="1142"/>
      <c r="I5" s="1142"/>
      <c r="J5" s="1142" t="s">
        <v>151</v>
      </c>
      <c r="K5" s="1142"/>
      <c r="L5" s="1142"/>
      <c r="M5" s="1143" t="s">
        <v>196</v>
      </c>
      <c r="N5" s="1144"/>
    </row>
    <row r="6" spans="2:16" ht="32.25" thickBot="1" x14ac:dyDescent="0.3">
      <c r="B6" s="1103"/>
      <c r="C6" s="1108"/>
      <c r="D6" s="965" t="s">
        <v>210</v>
      </c>
      <c r="E6" s="965" t="s">
        <v>250</v>
      </c>
      <c r="F6" s="965" t="s">
        <v>198</v>
      </c>
      <c r="G6" s="965" t="s">
        <v>210</v>
      </c>
      <c r="H6" s="965" t="s">
        <v>250</v>
      </c>
      <c r="I6" s="965" t="s">
        <v>198</v>
      </c>
      <c r="J6" s="965" t="s">
        <v>210</v>
      </c>
      <c r="K6" s="965" t="s">
        <v>250</v>
      </c>
      <c r="L6" s="965" t="s">
        <v>198</v>
      </c>
      <c r="M6" s="637" t="s">
        <v>107</v>
      </c>
      <c r="N6" s="110" t="s">
        <v>108</v>
      </c>
    </row>
    <row r="7" spans="2:16" ht="15.75" thickBot="1" x14ac:dyDescent="0.3">
      <c r="B7" s="220">
        <v>1</v>
      </c>
      <c r="C7" s="329">
        <v>2</v>
      </c>
      <c r="D7" s="329">
        <v>3</v>
      </c>
      <c r="E7" s="329">
        <v>4</v>
      </c>
      <c r="F7" s="329">
        <v>5</v>
      </c>
      <c r="G7" s="329">
        <v>6</v>
      </c>
      <c r="H7" s="329">
        <v>7</v>
      </c>
      <c r="I7" s="329">
        <v>8</v>
      </c>
      <c r="J7" s="329">
        <v>9</v>
      </c>
      <c r="K7" s="329">
        <v>10</v>
      </c>
      <c r="L7" s="329">
        <v>11</v>
      </c>
      <c r="M7" s="329">
        <v>12</v>
      </c>
      <c r="N7" s="330">
        <v>13</v>
      </c>
    </row>
    <row r="8" spans="2:16" ht="15.75" x14ac:dyDescent="0.25">
      <c r="B8" s="331" t="s">
        <v>67</v>
      </c>
      <c r="C8" s="1000" t="s">
        <v>251</v>
      </c>
      <c r="D8" s="372">
        <v>1</v>
      </c>
      <c r="E8" s="104">
        <v>801261</v>
      </c>
      <c r="F8" s="115">
        <f>E8/E10*100</f>
        <v>3.3086694083201662</v>
      </c>
      <c r="G8" s="372">
        <v>1</v>
      </c>
      <c r="H8" s="104">
        <v>879736</v>
      </c>
      <c r="I8" s="115">
        <f>H8/H10*100</f>
        <v>3.6060018269880216</v>
      </c>
      <c r="J8" s="372">
        <v>1</v>
      </c>
      <c r="K8" s="104">
        <v>899503</v>
      </c>
      <c r="L8" s="115">
        <f>K8/K10*100</f>
        <v>3.597557412645338</v>
      </c>
      <c r="M8" s="332">
        <f>H8/E8*100</f>
        <v>109.79393730632093</v>
      </c>
      <c r="N8" s="333">
        <f>K8/H8*100</f>
        <v>102.24692407722318</v>
      </c>
    </row>
    <row r="9" spans="2:16" ht="16.5" thickBot="1" x14ac:dyDescent="0.3">
      <c r="B9" s="336" t="s">
        <v>68</v>
      </c>
      <c r="C9" s="1001" t="s">
        <v>252</v>
      </c>
      <c r="D9" s="373">
        <v>14</v>
      </c>
      <c r="E9" s="337">
        <v>23415755</v>
      </c>
      <c r="F9" s="121">
        <f>E9/E10*100</f>
        <v>96.691330591679829</v>
      </c>
      <c r="G9" s="373">
        <v>14</v>
      </c>
      <c r="H9" s="337">
        <v>23516702</v>
      </c>
      <c r="I9" s="121">
        <f>H9/H10*100</f>
        <v>96.39399817301198</v>
      </c>
      <c r="J9" s="373">
        <v>14</v>
      </c>
      <c r="K9" s="337">
        <v>24103656</v>
      </c>
      <c r="L9" s="121">
        <f>K9/K10*100</f>
        <v>96.40244258735467</v>
      </c>
      <c r="M9" s="338">
        <f t="shared" ref="M9:M10" si="0">H9/E9*100</f>
        <v>100.43110717548933</v>
      </c>
      <c r="N9" s="339">
        <f>K9/H9*100</f>
        <v>102.49590269928154</v>
      </c>
    </row>
    <row r="10" spans="2:16" ht="18.75" customHeight="1" thickBot="1" x14ac:dyDescent="0.3">
      <c r="B10" s="1100" t="s">
        <v>192</v>
      </c>
      <c r="C10" s="1101"/>
      <c r="D10" s="214">
        <f t="shared" ref="D10:J10" si="1">SUM(D8:D9)</f>
        <v>15</v>
      </c>
      <c r="E10" s="65">
        <f t="shared" si="1"/>
        <v>24217016</v>
      </c>
      <c r="F10" s="85">
        <f t="shared" si="1"/>
        <v>100</v>
      </c>
      <c r="G10" s="214">
        <f t="shared" si="1"/>
        <v>15</v>
      </c>
      <c r="H10" s="65">
        <f t="shared" si="1"/>
        <v>24396438</v>
      </c>
      <c r="I10" s="85">
        <f t="shared" si="1"/>
        <v>100</v>
      </c>
      <c r="J10" s="214">
        <f t="shared" si="1"/>
        <v>15</v>
      </c>
      <c r="K10" s="65">
        <f>K8+K9</f>
        <v>25003159</v>
      </c>
      <c r="L10" s="85">
        <f>SUM(L8:L9)</f>
        <v>100.00000000000001</v>
      </c>
      <c r="M10" s="240">
        <f t="shared" si="0"/>
        <v>100.74089227178114</v>
      </c>
      <c r="N10" s="127">
        <f>K10/H10*100</f>
        <v>102.48692452562132</v>
      </c>
      <c r="P10" s="59"/>
    </row>
    <row r="12" spans="2:16" x14ac:dyDescent="0.25">
      <c r="C12" s="86"/>
      <c r="D12"/>
      <c r="E12"/>
      <c r="F12"/>
      <c r="G12"/>
      <c r="H12"/>
      <c r="I12"/>
      <c r="J12"/>
      <c r="K12"/>
      <c r="L12"/>
      <c r="M12"/>
      <c r="N12"/>
    </row>
  </sheetData>
  <mergeCells count="8">
    <mergeCell ref="B5:B6"/>
    <mergeCell ref="B4:N4"/>
    <mergeCell ref="B10:C10"/>
    <mergeCell ref="C5:C6"/>
    <mergeCell ref="D5:F5"/>
    <mergeCell ref="G5:I5"/>
    <mergeCell ref="J5:L5"/>
    <mergeCell ref="M5:N5"/>
  </mergeCells>
  <pageMargins left="0.7" right="0.7" top="0.75" bottom="0.75" header="0.3" footer="0.3"/>
  <ignoredErrors>
    <ignoredError sqref="D10:E10 G10:H10 J10" formulaRange="1"/>
    <ignoredError sqref="K10"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workbookViewId="0">
      <selection activeCell="C17" sqref="C17"/>
    </sheetView>
  </sheetViews>
  <sheetFormatPr defaultRowHeight="15" x14ac:dyDescent="0.25"/>
  <cols>
    <col min="2" max="2" width="7.7109375" customWidth="1"/>
    <col min="3" max="3" width="28.85546875" customWidth="1"/>
    <col min="4" max="4" width="14.140625" customWidth="1"/>
    <col min="5" max="5" width="12.140625" customWidth="1"/>
    <col min="6" max="6" width="14.140625" customWidth="1"/>
    <col min="7" max="7" width="15.85546875" customWidth="1"/>
    <col min="8" max="8" width="12.140625" customWidth="1"/>
    <col min="9" max="9" width="13.140625" customWidth="1"/>
    <col min="10" max="10" width="15.140625" customWidth="1"/>
    <col min="11" max="11" width="12.42578125" customWidth="1"/>
    <col min="12" max="12" width="13" customWidth="1"/>
  </cols>
  <sheetData>
    <row r="3" spans="2:12" ht="16.5" thickBot="1" x14ac:dyDescent="0.3">
      <c r="C3" s="7" t="s">
        <v>5</v>
      </c>
      <c r="D3" s="4"/>
      <c r="E3" s="4"/>
      <c r="F3" s="4"/>
      <c r="G3" s="4"/>
      <c r="H3" s="4"/>
      <c r="I3" s="4"/>
      <c r="J3" s="4"/>
      <c r="K3" s="4"/>
      <c r="L3" s="26" t="s">
        <v>203</v>
      </c>
    </row>
    <row r="4" spans="2:12" ht="20.100000000000001" customHeight="1" thickBot="1" x14ac:dyDescent="0.3">
      <c r="B4" s="1145" t="s">
        <v>253</v>
      </c>
      <c r="C4" s="1146"/>
      <c r="D4" s="1146"/>
      <c r="E4" s="1146"/>
      <c r="F4" s="1146"/>
      <c r="G4" s="1146"/>
      <c r="H4" s="1146"/>
      <c r="I4" s="1146"/>
      <c r="J4" s="1146"/>
      <c r="K4" s="1146"/>
      <c r="L4" s="1147"/>
    </row>
    <row r="5" spans="2:12" ht="15.75" x14ac:dyDescent="0.25">
      <c r="B5" s="1148" t="s">
        <v>167</v>
      </c>
      <c r="C5" s="1152" t="s">
        <v>254</v>
      </c>
      <c r="D5" s="1152" t="s">
        <v>59</v>
      </c>
      <c r="E5" s="1152"/>
      <c r="F5" s="1152"/>
      <c r="G5" s="1152" t="s">
        <v>117</v>
      </c>
      <c r="H5" s="1152"/>
      <c r="I5" s="1152"/>
      <c r="J5" s="1152" t="s">
        <v>151</v>
      </c>
      <c r="K5" s="1152"/>
      <c r="L5" s="1153"/>
    </row>
    <row r="6" spans="2:12" ht="32.25" thickBot="1" x14ac:dyDescent="0.3">
      <c r="B6" s="1149"/>
      <c r="C6" s="1151"/>
      <c r="D6" s="962" t="s">
        <v>197</v>
      </c>
      <c r="E6" s="962" t="s">
        <v>198</v>
      </c>
      <c r="F6" s="962" t="s">
        <v>210</v>
      </c>
      <c r="G6" s="962" t="s">
        <v>197</v>
      </c>
      <c r="H6" s="962" t="s">
        <v>198</v>
      </c>
      <c r="I6" s="962" t="s">
        <v>210</v>
      </c>
      <c r="J6" s="962" t="s">
        <v>197</v>
      </c>
      <c r="K6" s="962" t="s">
        <v>198</v>
      </c>
      <c r="L6" s="962" t="s">
        <v>210</v>
      </c>
    </row>
    <row r="7" spans="2:12" ht="15.75" thickBot="1" x14ac:dyDescent="0.3">
      <c r="B7" s="388">
        <v>1</v>
      </c>
      <c r="C7" s="241">
        <v>2</v>
      </c>
      <c r="D7" s="241">
        <v>3</v>
      </c>
      <c r="E7" s="241">
        <v>4</v>
      </c>
      <c r="F7" s="241">
        <v>5</v>
      </c>
      <c r="G7" s="241">
        <v>6</v>
      </c>
      <c r="H7" s="241">
        <v>7</v>
      </c>
      <c r="I7" s="241">
        <v>8</v>
      </c>
      <c r="J7" s="241">
        <v>9</v>
      </c>
      <c r="K7" s="241">
        <v>10</v>
      </c>
      <c r="L7" s="242">
        <v>11</v>
      </c>
    </row>
    <row r="8" spans="2:12" ht="15.75" x14ac:dyDescent="0.25">
      <c r="B8" s="273" t="s">
        <v>67</v>
      </c>
      <c r="C8" s="998" t="s">
        <v>255</v>
      </c>
      <c r="D8" s="138">
        <v>13686527</v>
      </c>
      <c r="E8" s="377">
        <f>D8/D$13*100</f>
        <v>56.516157894928099</v>
      </c>
      <c r="F8" s="378">
        <v>3</v>
      </c>
      <c r="G8" s="138">
        <v>13375256</v>
      </c>
      <c r="H8" s="377">
        <f>G8/G$13*100</f>
        <v>54.824626447516643</v>
      </c>
      <c r="I8" s="378">
        <v>3</v>
      </c>
      <c r="J8" s="379">
        <v>13827198</v>
      </c>
      <c r="K8" s="377">
        <f>J8/J$13*100</f>
        <v>55.301804064038471</v>
      </c>
      <c r="L8" s="380">
        <v>3</v>
      </c>
    </row>
    <row r="9" spans="2:12" ht="15.75" x14ac:dyDescent="0.25">
      <c r="B9" s="274" t="s">
        <v>68</v>
      </c>
      <c r="C9" s="998" t="s">
        <v>256</v>
      </c>
      <c r="D9" s="137">
        <v>6652374</v>
      </c>
      <c r="E9" s="375">
        <f t="shared" ref="E9:E12" si="0">D9/D$13*100</f>
        <v>27.469833607906107</v>
      </c>
      <c r="F9" s="376">
        <v>5</v>
      </c>
      <c r="G9" s="137">
        <v>7906422</v>
      </c>
      <c r="H9" s="375">
        <f t="shared" ref="H9:H12" si="1">G9/G$13*100</f>
        <v>32.408099903764644</v>
      </c>
      <c r="I9" s="376">
        <v>6</v>
      </c>
      <c r="J9" s="137">
        <v>7097788</v>
      </c>
      <c r="K9" s="375">
        <f t="shared" ref="K9:K12" si="2">J9/J$13*100</f>
        <v>28.38756494729326</v>
      </c>
      <c r="L9" s="381">
        <v>5</v>
      </c>
    </row>
    <row r="10" spans="2:12" ht="15.75" x14ac:dyDescent="0.25">
      <c r="B10" s="274" t="s">
        <v>69</v>
      </c>
      <c r="C10" s="998" t="s">
        <v>257</v>
      </c>
      <c r="D10" s="137">
        <v>3451044</v>
      </c>
      <c r="E10" s="375">
        <f t="shared" si="0"/>
        <v>14.250492298473109</v>
      </c>
      <c r="F10" s="376">
        <v>5</v>
      </c>
      <c r="G10" s="137">
        <v>2708664</v>
      </c>
      <c r="H10" s="375">
        <f t="shared" si="1"/>
        <v>11.102702779807446</v>
      </c>
      <c r="I10" s="376">
        <v>4</v>
      </c>
      <c r="J10" s="137">
        <v>3655195</v>
      </c>
      <c r="K10" s="375">
        <f t="shared" si="2"/>
        <v>14.618932751657502</v>
      </c>
      <c r="L10" s="381">
        <v>5</v>
      </c>
    </row>
    <row r="11" spans="2:12" ht="15.75" x14ac:dyDescent="0.25">
      <c r="B11" s="274" t="s">
        <v>70</v>
      </c>
      <c r="C11" s="998" t="s">
        <v>258</v>
      </c>
      <c r="D11" s="137">
        <v>427071</v>
      </c>
      <c r="E11" s="375">
        <f t="shared" si="0"/>
        <v>1.7635161986926877</v>
      </c>
      <c r="F11" s="376">
        <v>2</v>
      </c>
      <c r="G11" s="137">
        <v>406096</v>
      </c>
      <c r="H11" s="375">
        <f t="shared" si="1"/>
        <v>1.664570868911273</v>
      </c>
      <c r="I11" s="376">
        <v>2</v>
      </c>
      <c r="J11" s="137">
        <v>422978</v>
      </c>
      <c r="K11" s="375">
        <f t="shared" si="2"/>
        <v>1.6916982370107712</v>
      </c>
      <c r="L11" s="381">
        <v>2</v>
      </c>
    </row>
    <row r="12" spans="2:12" ht="16.5" thickBot="1" x14ac:dyDescent="0.3">
      <c r="B12" s="382" t="s">
        <v>71</v>
      </c>
      <c r="C12" s="999" t="s">
        <v>259</v>
      </c>
      <c r="D12" s="384">
        <v>0</v>
      </c>
      <c r="E12" s="385">
        <f t="shared" si="0"/>
        <v>0</v>
      </c>
      <c r="F12" s="386">
        <v>0</v>
      </c>
      <c r="G12" s="384">
        <v>0</v>
      </c>
      <c r="H12" s="385">
        <f t="shared" si="1"/>
        <v>0</v>
      </c>
      <c r="I12" s="386">
        <v>0</v>
      </c>
      <c r="J12" s="384">
        <v>0</v>
      </c>
      <c r="K12" s="385">
        <f t="shared" si="2"/>
        <v>0</v>
      </c>
      <c r="L12" s="387">
        <v>0</v>
      </c>
    </row>
    <row r="13" spans="2:12" ht="20.100000000000001" customHeight="1" thickBot="1" x14ac:dyDescent="0.3">
      <c r="B13" s="1150" t="s">
        <v>192</v>
      </c>
      <c r="C13" s="1151"/>
      <c r="D13" s="244">
        <f>SUM(D8:D12)</f>
        <v>24217016</v>
      </c>
      <c r="E13" s="40">
        <f>SUM(E8:E12)</f>
        <v>100</v>
      </c>
      <c r="F13" s="24">
        <f t="shared" ref="F13:L13" si="3">SUM(F8:F12)</f>
        <v>15</v>
      </c>
      <c r="G13" s="244">
        <f t="shared" si="3"/>
        <v>24396438</v>
      </c>
      <c r="H13" s="40">
        <f t="shared" si="3"/>
        <v>100</v>
      </c>
      <c r="I13" s="24">
        <f t="shared" si="3"/>
        <v>15</v>
      </c>
      <c r="J13" s="244">
        <f t="shared" si="3"/>
        <v>25003159</v>
      </c>
      <c r="K13" s="40">
        <f t="shared" si="3"/>
        <v>100</v>
      </c>
      <c r="L13" s="52">
        <f t="shared" si="3"/>
        <v>15</v>
      </c>
    </row>
    <row r="14" spans="2:12" ht="15.75" x14ac:dyDescent="0.25">
      <c r="C14" s="4"/>
      <c r="D14" s="4"/>
      <c r="E14" s="4"/>
      <c r="F14" s="4"/>
      <c r="G14" s="4"/>
      <c r="H14" s="4"/>
      <c r="I14" s="4"/>
      <c r="J14" s="4"/>
      <c r="K14" s="4"/>
      <c r="L14" s="4"/>
    </row>
  </sheetData>
  <mergeCells count="7">
    <mergeCell ref="B4:L4"/>
    <mergeCell ref="B5:B6"/>
    <mergeCell ref="B13:C13"/>
    <mergeCell ref="C5:C6"/>
    <mergeCell ref="D5:F5"/>
    <mergeCell ref="G5:I5"/>
    <mergeCell ref="J5:L5"/>
  </mergeCells>
  <pageMargins left="0.7" right="0.7" top="0.75" bottom="0.75" header="0.3" footer="0.3"/>
  <pageSetup orientation="portrait" r:id="rId1"/>
  <ignoredErrors>
    <ignoredError sqref="D13 F13:G13 I13:J13 L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B16" sqref="B16"/>
    </sheetView>
  </sheetViews>
  <sheetFormatPr defaultRowHeight="15" x14ac:dyDescent="0.25"/>
  <cols>
    <col min="3" max="3" width="31.42578125" customWidth="1"/>
    <col min="4" max="4" width="17" customWidth="1"/>
    <col min="5" max="5" width="13.140625" customWidth="1"/>
    <col min="6" max="6" width="18.85546875" customWidth="1"/>
    <col min="7" max="7" width="12.140625" customWidth="1"/>
    <col min="8" max="8" width="16.140625" customWidth="1"/>
    <col min="9" max="9" width="13" customWidth="1"/>
    <col min="10" max="10" width="12.140625" customWidth="1"/>
    <col min="11" max="11" width="14.140625" customWidth="1"/>
  </cols>
  <sheetData>
    <row r="2" spans="2:13" ht="15.75" x14ac:dyDescent="0.25">
      <c r="C2" s="4"/>
      <c r="D2" s="4"/>
      <c r="E2" s="4"/>
      <c r="F2" s="4"/>
      <c r="G2" s="4"/>
      <c r="H2" s="4"/>
      <c r="I2" s="4"/>
      <c r="J2" s="4"/>
      <c r="K2" s="4"/>
    </row>
    <row r="3" spans="2:13" ht="16.5" thickBot="1" x14ac:dyDescent="0.3">
      <c r="C3" s="3" t="s">
        <v>6</v>
      </c>
      <c r="D3" s="4"/>
      <c r="E3" s="4"/>
      <c r="F3" s="4"/>
      <c r="G3" s="4"/>
      <c r="H3" s="4"/>
      <c r="I3" s="4"/>
      <c r="J3" s="4"/>
      <c r="K3" s="26" t="s">
        <v>223</v>
      </c>
    </row>
    <row r="4" spans="2:13" ht="20.100000000000001" customHeight="1" thickBot="1" x14ac:dyDescent="0.3">
      <c r="B4" s="1154" t="s">
        <v>260</v>
      </c>
      <c r="C4" s="1155"/>
      <c r="D4" s="1155"/>
      <c r="E4" s="1155"/>
      <c r="F4" s="1155"/>
      <c r="G4" s="1155"/>
      <c r="H4" s="1155"/>
      <c r="I4" s="1155"/>
      <c r="J4" s="1155"/>
      <c r="K4" s="1156"/>
    </row>
    <row r="5" spans="2:13" ht="15.75" x14ac:dyDescent="0.25">
      <c r="B5" s="1148" t="s">
        <v>167</v>
      </c>
      <c r="C5" s="1159" t="s">
        <v>229</v>
      </c>
      <c r="D5" s="1159" t="s">
        <v>59</v>
      </c>
      <c r="E5" s="1159"/>
      <c r="F5" s="1161" t="s">
        <v>117</v>
      </c>
      <c r="G5" s="1161"/>
      <c r="H5" s="1159" t="s">
        <v>151</v>
      </c>
      <c r="I5" s="1159"/>
      <c r="J5" s="1159" t="s">
        <v>196</v>
      </c>
      <c r="K5" s="1160"/>
    </row>
    <row r="6" spans="2:13" ht="16.5" thickBot="1" x14ac:dyDescent="0.3">
      <c r="B6" s="1149"/>
      <c r="C6" s="1158"/>
      <c r="D6" s="965" t="s">
        <v>197</v>
      </c>
      <c r="E6" s="965" t="s">
        <v>198</v>
      </c>
      <c r="F6" s="965" t="s">
        <v>197</v>
      </c>
      <c r="G6" s="965" t="s">
        <v>198</v>
      </c>
      <c r="H6" s="965" t="s">
        <v>197</v>
      </c>
      <c r="I6" s="965" t="s">
        <v>198</v>
      </c>
      <c r="J6" s="212" t="s">
        <v>105</v>
      </c>
      <c r="K6" s="211" t="s">
        <v>106</v>
      </c>
    </row>
    <row r="7" spans="2:13" ht="15.75" thickBot="1" x14ac:dyDescent="0.3">
      <c r="B7" s="247">
        <v>1</v>
      </c>
      <c r="C7" s="241">
        <v>2</v>
      </c>
      <c r="D7" s="241">
        <v>3</v>
      </c>
      <c r="E7" s="241">
        <v>4</v>
      </c>
      <c r="F7" s="241">
        <v>5</v>
      </c>
      <c r="G7" s="241">
        <v>6</v>
      </c>
      <c r="H7" s="241">
        <v>7</v>
      </c>
      <c r="I7" s="241">
        <v>8</v>
      </c>
      <c r="J7" s="241">
        <v>9</v>
      </c>
      <c r="K7" s="242">
        <v>10</v>
      </c>
    </row>
    <row r="8" spans="2:13" ht="18" customHeight="1" x14ac:dyDescent="0.25">
      <c r="B8" s="250" t="s">
        <v>67</v>
      </c>
      <c r="C8" s="998" t="s">
        <v>261</v>
      </c>
      <c r="D8" s="133">
        <v>1004445</v>
      </c>
      <c r="E8" s="132">
        <f>D8/D$13*100</f>
        <v>13.144484706676771</v>
      </c>
      <c r="F8" s="133">
        <v>1267712</v>
      </c>
      <c r="G8" s="132">
        <f>F8/F$13*100</f>
        <v>17.0974757286791</v>
      </c>
      <c r="H8" s="251">
        <v>1434635</v>
      </c>
      <c r="I8" s="252">
        <f>H8/H$13*100</f>
        <v>20.506826150782818</v>
      </c>
      <c r="J8" s="134">
        <f>F8/D8*100</f>
        <v>126.21019568020151</v>
      </c>
      <c r="K8" s="135">
        <f>H8/F8*100</f>
        <v>113.16726512015347</v>
      </c>
      <c r="M8" s="51"/>
    </row>
    <row r="9" spans="2:13" ht="18" customHeight="1" x14ac:dyDescent="0.25">
      <c r="B9" s="253" t="s">
        <v>68</v>
      </c>
      <c r="C9" s="998" t="s">
        <v>262</v>
      </c>
      <c r="D9" s="33">
        <v>4329659</v>
      </c>
      <c r="E9" s="36">
        <f t="shared" ref="E9:E12" si="0">D9/D$13*100</f>
        <v>56.65928598442467</v>
      </c>
      <c r="F9" s="33">
        <v>4478515</v>
      </c>
      <c r="G9" s="36">
        <f t="shared" ref="G9:G12" si="1">F9/F$13*100</f>
        <v>60.401180641206587</v>
      </c>
      <c r="H9" s="245">
        <v>4268867</v>
      </c>
      <c r="I9" s="246">
        <f>H9/H$13*100</f>
        <v>61.019641532385435</v>
      </c>
      <c r="J9" s="39">
        <f t="shared" ref="J9:J12" si="2">F9/D9*100</f>
        <v>103.43805366658205</v>
      </c>
      <c r="K9" s="35">
        <f t="shared" ref="K9:K13" si="3">H9/F9*100</f>
        <v>95.318805452253713</v>
      </c>
      <c r="M9" s="51"/>
    </row>
    <row r="10" spans="2:13" ht="31.5" customHeight="1" x14ac:dyDescent="0.25">
      <c r="B10" s="253" t="s">
        <v>69</v>
      </c>
      <c r="C10" s="998" t="s">
        <v>263</v>
      </c>
      <c r="D10" s="33">
        <v>48611</v>
      </c>
      <c r="E10" s="36">
        <f t="shared" si="0"/>
        <v>0.63613890862741551</v>
      </c>
      <c r="F10" s="33">
        <v>30194</v>
      </c>
      <c r="G10" s="36">
        <f t="shared" si="1"/>
        <v>0.40722276207193497</v>
      </c>
      <c r="H10" s="245">
        <v>9720</v>
      </c>
      <c r="I10" s="246">
        <f>H10/H$13*100</f>
        <v>0.13893871973401525</v>
      </c>
      <c r="J10" s="39">
        <f t="shared" si="2"/>
        <v>62.113513402316343</v>
      </c>
      <c r="K10" s="35">
        <f t="shared" si="3"/>
        <v>32.191826190633897</v>
      </c>
      <c r="M10" s="51"/>
    </row>
    <row r="11" spans="2:13" ht="30" customHeight="1" x14ac:dyDescent="0.25">
      <c r="B11" s="253" t="s">
        <v>70</v>
      </c>
      <c r="C11" s="998" t="s">
        <v>264</v>
      </c>
      <c r="D11" s="33">
        <v>2258758</v>
      </c>
      <c r="E11" s="36">
        <f t="shared" si="0"/>
        <v>29.558821027616052</v>
      </c>
      <c r="F11" s="33">
        <v>1638190</v>
      </c>
      <c r="G11" s="36">
        <f t="shared" si="1"/>
        <v>22.094066920534647</v>
      </c>
      <c r="H11" s="245">
        <v>1282666</v>
      </c>
      <c r="I11" s="246">
        <f>H11/H$13*100</f>
        <v>18.334565008883789</v>
      </c>
      <c r="J11" s="39">
        <f t="shared" si="2"/>
        <v>72.526140471887643</v>
      </c>
      <c r="K11" s="35">
        <f t="shared" si="3"/>
        <v>78.297755449612069</v>
      </c>
      <c r="M11" s="51"/>
    </row>
    <row r="12" spans="2:13" ht="21" customHeight="1" thickBot="1" x14ac:dyDescent="0.3">
      <c r="B12" s="254" t="s">
        <v>71</v>
      </c>
      <c r="C12" s="999" t="s">
        <v>265</v>
      </c>
      <c r="D12" s="255">
        <v>97</v>
      </c>
      <c r="E12" s="256">
        <f t="shared" si="0"/>
        <v>1.269372655095746E-3</v>
      </c>
      <c r="F12" s="255">
        <v>4</v>
      </c>
      <c r="G12" s="256">
        <f t="shared" si="1"/>
        <v>5.3947507726294625E-5</v>
      </c>
      <c r="H12" s="257">
        <v>2</v>
      </c>
      <c r="I12" s="258">
        <f>H12/H$13*100</f>
        <v>2.858821393704018E-5</v>
      </c>
      <c r="J12" s="259">
        <f t="shared" si="2"/>
        <v>4.1237113402061851</v>
      </c>
      <c r="K12" s="38">
        <f t="shared" si="3"/>
        <v>50</v>
      </c>
      <c r="M12" s="51"/>
    </row>
    <row r="13" spans="2:13" ht="19.5" customHeight="1" thickBot="1" x14ac:dyDescent="0.3">
      <c r="B13" s="1157" t="s">
        <v>192</v>
      </c>
      <c r="C13" s="1158"/>
      <c r="D13" s="34">
        <f t="shared" ref="D13:I13" si="4">SUM(D8:D12)</f>
        <v>7641570</v>
      </c>
      <c r="E13" s="126">
        <f t="shared" si="4"/>
        <v>100.00000000000001</v>
      </c>
      <c r="F13" s="34">
        <f t="shared" si="4"/>
        <v>7414615</v>
      </c>
      <c r="G13" s="126">
        <f t="shared" si="4"/>
        <v>99.999999999999986</v>
      </c>
      <c r="H13" s="248">
        <f t="shared" si="4"/>
        <v>6995890</v>
      </c>
      <c r="I13" s="249">
        <f t="shared" si="4"/>
        <v>99.999999999999986</v>
      </c>
      <c r="J13" s="126">
        <f>F13/D13*100</f>
        <v>97.029995144976752</v>
      </c>
      <c r="K13" s="37">
        <f t="shared" si="3"/>
        <v>94.35270745682682</v>
      </c>
      <c r="M13" s="51"/>
    </row>
    <row r="14" spans="2:13" ht="15.75" x14ac:dyDescent="0.25">
      <c r="C14" s="4"/>
      <c r="D14" s="4"/>
      <c r="E14" s="4"/>
      <c r="F14" s="4"/>
      <c r="G14" s="4"/>
      <c r="H14" s="4"/>
      <c r="I14" s="4"/>
      <c r="J14" s="4"/>
      <c r="K14" s="4"/>
    </row>
    <row r="15" spans="2:13" x14ac:dyDescent="0.25">
      <c r="H15" s="51"/>
    </row>
  </sheetData>
  <mergeCells count="8">
    <mergeCell ref="B5:B6"/>
    <mergeCell ref="B4:K4"/>
    <mergeCell ref="B13:C13"/>
    <mergeCell ref="C5:C6"/>
    <mergeCell ref="D5:E5"/>
    <mergeCell ref="H5:I5"/>
    <mergeCell ref="J5:K5"/>
    <mergeCell ref="F5:G5"/>
  </mergeCells>
  <pageMargins left="0.7" right="0.7" top="0.75" bottom="0.75" header="0.3" footer="0.3"/>
  <pageSetup orientation="portrait" r:id="rId1"/>
  <ignoredErrors>
    <ignoredError sqref="D13 F13 H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topLeftCell="A4" workbookViewId="0">
      <selection activeCell="C22" sqref="C22"/>
    </sheetView>
  </sheetViews>
  <sheetFormatPr defaultRowHeight="15" x14ac:dyDescent="0.25"/>
  <cols>
    <col min="3" max="3" width="26.85546875" customWidth="1"/>
    <col min="4" max="4" width="16.85546875" customWidth="1"/>
    <col min="5" max="5" width="13.140625" customWidth="1"/>
    <col min="6" max="6" width="16" customWidth="1"/>
    <col min="7" max="7" width="13.140625" customWidth="1"/>
    <col min="8" max="8" width="17.28515625" customWidth="1"/>
    <col min="9" max="9" width="13.85546875" customWidth="1"/>
    <col min="10" max="10" width="14.140625" customWidth="1"/>
    <col min="11" max="11" width="14.85546875" customWidth="1"/>
  </cols>
  <sheetData>
    <row r="2" spans="2:20" ht="15.75" x14ac:dyDescent="0.25">
      <c r="C2" s="4"/>
      <c r="D2" s="4"/>
      <c r="E2" s="4"/>
      <c r="F2" s="4"/>
      <c r="G2" s="4"/>
      <c r="H2" s="4"/>
      <c r="I2" s="4"/>
      <c r="J2" s="4"/>
      <c r="K2" s="4"/>
    </row>
    <row r="3" spans="2:20" ht="16.5" thickBot="1" x14ac:dyDescent="0.3">
      <c r="C3" s="7" t="s">
        <v>8</v>
      </c>
      <c r="D3" s="4"/>
      <c r="E3" s="4"/>
      <c r="F3" s="4"/>
      <c r="G3" s="4"/>
      <c r="H3" s="4"/>
      <c r="I3" s="4"/>
      <c r="J3" s="4"/>
      <c r="K3" s="26" t="s">
        <v>223</v>
      </c>
    </row>
    <row r="4" spans="2:20" ht="20.100000000000001" customHeight="1" thickBot="1" x14ac:dyDescent="0.3">
      <c r="B4" s="1164" t="s">
        <v>266</v>
      </c>
      <c r="C4" s="1165"/>
      <c r="D4" s="1165"/>
      <c r="E4" s="1165"/>
      <c r="F4" s="1165"/>
      <c r="G4" s="1165"/>
      <c r="H4" s="1165"/>
      <c r="I4" s="1165"/>
      <c r="J4" s="1165"/>
      <c r="K4" s="1166"/>
    </row>
    <row r="5" spans="2:20" ht="16.5" thickBot="1" x14ac:dyDescent="0.3">
      <c r="B5" s="1148" t="s">
        <v>167</v>
      </c>
      <c r="C5" s="1170" t="s">
        <v>267</v>
      </c>
      <c r="D5" s="1173" t="s">
        <v>123</v>
      </c>
      <c r="E5" s="1173"/>
      <c r="F5" s="1173" t="s">
        <v>117</v>
      </c>
      <c r="G5" s="1173"/>
      <c r="H5" s="1173" t="s">
        <v>151</v>
      </c>
      <c r="I5" s="1173"/>
      <c r="J5" s="1173" t="s">
        <v>196</v>
      </c>
      <c r="K5" s="1174"/>
    </row>
    <row r="6" spans="2:20" ht="16.5" thickBot="1" x14ac:dyDescent="0.3">
      <c r="B6" s="1163"/>
      <c r="C6" s="1171"/>
      <c r="D6" s="1173" t="s">
        <v>197</v>
      </c>
      <c r="E6" s="966" t="s">
        <v>198</v>
      </c>
      <c r="F6" s="1173" t="s">
        <v>197</v>
      </c>
      <c r="G6" s="966" t="s">
        <v>198</v>
      </c>
      <c r="H6" s="1173" t="s">
        <v>197</v>
      </c>
      <c r="I6" s="966" t="s">
        <v>198</v>
      </c>
      <c r="J6" s="1176" t="s">
        <v>105</v>
      </c>
      <c r="K6" s="1169" t="s">
        <v>106</v>
      </c>
    </row>
    <row r="7" spans="2:20" ht="15.75" hidden="1" customHeight="1" x14ac:dyDescent="0.3">
      <c r="B7" s="260"/>
      <c r="C7" s="1172"/>
      <c r="D7" s="1175"/>
      <c r="E7" s="967" t="s">
        <v>7</v>
      </c>
      <c r="F7" s="1175"/>
      <c r="G7" s="967" t="s">
        <v>7</v>
      </c>
      <c r="H7" s="1175"/>
      <c r="I7" s="967" t="s">
        <v>7</v>
      </c>
      <c r="J7" s="1176"/>
      <c r="K7" s="1169"/>
    </row>
    <row r="8" spans="2:20" ht="15.75" thickBot="1" x14ac:dyDescent="0.3">
      <c r="B8" s="243">
        <v>1</v>
      </c>
      <c r="C8" s="261">
        <v>2</v>
      </c>
      <c r="D8" s="261">
        <v>3</v>
      </c>
      <c r="E8" s="261">
        <v>4</v>
      </c>
      <c r="F8" s="261">
        <v>5</v>
      </c>
      <c r="G8" s="261">
        <v>6</v>
      </c>
      <c r="H8" s="261">
        <v>7</v>
      </c>
      <c r="I8" s="261">
        <v>8</v>
      </c>
      <c r="J8" s="261">
        <v>9</v>
      </c>
      <c r="K8" s="262">
        <v>10</v>
      </c>
    </row>
    <row r="9" spans="2:20" ht="23.1" customHeight="1" x14ac:dyDescent="0.25">
      <c r="B9" s="273" t="s">
        <v>67</v>
      </c>
      <c r="C9" s="1002" t="s">
        <v>268</v>
      </c>
      <c r="D9" s="131">
        <v>11762</v>
      </c>
      <c r="E9" s="266">
        <f>D9/D$14*100</f>
        <v>0.80409086869432655</v>
      </c>
      <c r="F9" s="131">
        <v>11844</v>
      </c>
      <c r="G9" s="266">
        <f>F9/F$14*100</f>
        <v>0.70188371984148945</v>
      </c>
      <c r="H9" s="131">
        <v>5730</v>
      </c>
      <c r="I9" s="266">
        <f>H9/H$14*100</f>
        <v>0.29410406048380888</v>
      </c>
      <c r="J9" s="267">
        <f>F9/D9*100</f>
        <v>100.69716034687978</v>
      </c>
      <c r="K9" s="268">
        <f>H9/F9*100</f>
        <v>48.378926038500509</v>
      </c>
      <c r="M9" s="51"/>
      <c r="N9" s="934"/>
      <c r="O9" s="51"/>
      <c r="P9" s="934"/>
      <c r="Q9" s="51"/>
      <c r="R9" s="934"/>
      <c r="S9" s="934"/>
      <c r="T9" s="934"/>
    </row>
    <row r="10" spans="2:20" ht="23.1" customHeight="1" x14ac:dyDescent="0.25">
      <c r="B10" s="274" t="s">
        <v>68</v>
      </c>
      <c r="C10" s="1002" t="s">
        <v>269</v>
      </c>
      <c r="D10" s="130">
        <f>SUM(D11:D13)</f>
        <v>1451008</v>
      </c>
      <c r="E10" s="263">
        <f t="shared" ref="E10:E13" si="0">D10/D$14*100</f>
        <v>99.195909131305669</v>
      </c>
      <c r="F10" s="130">
        <f>SUM(F11:F13)</f>
        <v>1675615</v>
      </c>
      <c r="G10" s="263">
        <f t="shared" ref="G10:G13" si="1">F10/F$14*100</f>
        <v>99.29811628015851</v>
      </c>
      <c r="H10" s="130">
        <f>SUM(H11:H13)</f>
        <v>1942560</v>
      </c>
      <c r="I10" s="263">
        <f t="shared" ref="I10:I13" si="2">H10/H$14*100</f>
        <v>99.705895939516182</v>
      </c>
      <c r="J10" s="264">
        <f t="shared" ref="J10:J13" si="3">F10/D10*100</f>
        <v>115.47937709509529</v>
      </c>
      <c r="K10" s="269">
        <f t="shared" ref="K10:K14" si="4">H10/F10*100</f>
        <v>115.93116557204371</v>
      </c>
      <c r="M10" s="51"/>
      <c r="N10" s="934"/>
      <c r="O10" s="51"/>
      <c r="P10" s="934"/>
      <c r="Q10" s="51"/>
      <c r="R10" s="934"/>
      <c r="S10" s="934"/>
      <c r="T10" s="934"/>
    </row>
    <row r="11" spans="2:20" ht="36" customHeight="1" x14ac:dyDescent="0.25">
      <c r="B11" s="274" t="s">
        <v>86</v>
      </c>
      <c r="C11" s="1002" t="s">
        <v>270</v>
      </c>
      <c r="D11" s="130">
        <v>747632</v>
      </c>
      <c r="E11" s="263">
        <f t="shared" si="0"/>
        <v>51.110700930426525</v>
      </c>
      <c r="F11" s="130">
        <v>992337</v>
      </c>
      <c r="G11" s="263">
        <f t="shared" si="1"/>
        <v>58.806584337752795</v>
      </c>
      <c r="H11" s="130">
        <v>1165911</v>
      </c>
      <c r="I11" s="263">
        <f t="shared" si="2"/>
        <v>59.842785211647133</v>
      </c>
      <c r="J11" s="264">
        <f t="shared" si="3"/>
        <v>132.73067498448435</v>
      </c>
      <c r="K11" s="269">
        <f t="shared" si="4"/>
        <v>117.49143688081772</v>
      </c>
      <c r="M11" s="51"/>
      <c r="N11" s="934"/>
      <c r="O11" s="51"/>
      <c r="P11" s="934"/>
      <c r="Q11" s="51"/>
      <c r="R11" s="934"/>
      <c r="S11" s="934"/>
      <c r="T11" s="934"/>
    </row>
    <row r="12" spans="2:20" ht="34.5" customHeight="1" x14ac:dyDescent="0.25">
      <c r="B12" s="274" t="s">
        <v>87</v>
      </c>
      <c r="C12" s="1002" t="s">
        <v>271</v>
      </c>
      <c r="D12" s="130">
        <v>549649</v>
      </c>
      <c r="E12" s="263">
        <f t="shared" si="0"/>
        <v>37.575900517511293</v>
      </c>
      <c r="F12" s="130">
        <v>544646</v>
      </c>
      <c r="G12" s="263">
        <f t="shared" si="1"/>
        <v>32.276102708273207</v>
      </c>
      <c r="H12" s="130">
        <v>623573</v>
      </c>
      <c r="I12" s="263">
        <f t="shared" si="2"/>
        <v>32.006169512752209</v>
      </c>
      <c r="J12" s="264">
        <f t="shared" si="3"/>
        <v>99.089782752265535</v>
      </c>
      <c r="K12" s="269">
        <f t="shared" si="4"/>
        <v>114.4914311314138</v>
      </c>
      <c r="M12" s="51"/>
      <c r="N12" s="934"/>
      <c r="O12" s="51"/>
      <c r="P12" s="934"/>
      <c r="Q12" s="51"/>
      <c r="R12" s="934"/>
      <c r="S12" s="934"/>
      <c r="T12" s="934"/>
    </row>
    <row r="13" spans="2:20" ht="24.75" customHeight="1" thickBot="1" x14ac:dyDescent="0.3">
      <c r="B13" s="274" t="s">
        <v>88</v>
      </c>
      <c r="C13" s="265" t="s">
        <v>272</v>
      </c>
      <c r="D13" s="130">
        <v>153727</v>
      </c>
      <c r="E13" s="263">
        <f t="shared" si="0"/>
        <v>10.509307683367856</v>
      </c>
      <c r="F13" s="130">
        <v>138632</v>
      </c>
      <c r="G13" s="263">
        <f t="shared" si="1"/>
        <v>8.2154292341325021</v>
      </c>
      <c r="H13" s="130">
        <v>153076</v>
      </c>
      <c r="I13" s="263">
        <f t="shared" si="2"/>
        <v>7.8569412151168461</v>
      </c>
      <c r="J13" s="264">
        <f t="shared" si="3"/>
        <v>90.180644909482396</v>
      </c>
      <c r="K13" s="269">
        <f t="shared" si="4"/>
        <v>110.41895089156905</v>
      </c>
      <c r="M13" s="51"/>
      <c r="N13" s="934"/>
      <c r="O13" s="51"/>
      <c r="P13" s="934"/>
      <c r="Q13" s="51"/>
      <c r="R13" s="934"/>
      <c r="S13" s="934"/>
      <c r="T13" s="934"/>
    </row>
    <row r="14" spans="2:20" ht="21" customHeight="1" thickBot="1" x14ac:dyDescent="0.3">
      <c r="B14" s="1167" t="s">
        <v>192</v>
      </c>
      <c r="C14" s="1168"/>
      <c r="D14" s="270">
        <f t="shared" ref="D14:I14" si="5">D9+D10</f>
        <v>1462770</v>
      </c>
      <c r="E14" s="210">
        <f t="shared" si="5"/>
        <v>100</v>
      </c>
      <c r="F14" s="270">
        <f t="shared" si="5"/>
        <v>1687459</v>
      </c>
      <c r="G14" s="210">
        <f t="shared" si="5"/>
        <v>100</v>
      </c>
      <c r="H14" s="270">
        <f t="shared" si="5"/>
        <v>1948290</v>
      </c>
      <c r="I14" s="210">
        <f t="shared" si="5"/>
        <v>99.999999999999986</v>
      </c>
      <c r="J14" s="271">
        <f>F14/D14*100</f>
        <v>115.36051464003228</v>
      </c>
      <c r="K14" s="272">
        <f t="shared" si="4"/>
        <v>115.45702740036943</v>
      </c>
      <c r="L14" s="51"/>
      <c r="M14" s="51"/>
      <c r="N14" s="934"/>
      <c r="O14" s="51"/>
      <c r="P14" s="934"/>
      <c r="Q14" s="51"/>
      <c r="R14" s="934"/>
      <c r="S14" s="934"/>
      <c r="T14" s="934"/>
    </row>
    <row r="15" spans="2:20" s="916" customFormat="1" ht="21" customHeight="1" x14ac:dyDescent="0.25">
      <c r="B15" s="915"/>
      <c r="C15" s="915"/>
      <c r="D15" s="917"/>
      <c r="E15" s="915"/>
      <c r="F15" s="917"/>
      <c r="G15" s="915"/>
      <c r="H15" s="917"/>
      <c r="I15" s="915"/>
      <c r="J15" s="918"/>
      <c r="K15" s="918"/>
      <c r="L15" s="51"/>
      <c r="M15" s="51"/>
      <c r="N15" s="934"/>
      <c r="O15" s="934"/>
      <c r="P15" s="934"/>
      <c r="Q15" s="934"/>
      <c r="R15" s="934"/>
      <c r="S15" s="934"/>
      <c r="T15" s="934"/>
    </row>
    <row r="16" spans="2:20" ht="29.25" customHeight="1" x14ac:dyDescent="0.25">
      <c r="B16" s="1162" t="s">
        <v>273</v>
      </c>
      <c r="C16" s="1162"/>
      <c r="D16" s="1162"/>
      <c r="E16" s="1162"/>
      <c r="F16" s="1162"/>
      <c r="G16" s="1162"/>
      <c r="H16" s="1162"/>
      <c r="I16" s="1162"/>
      <c r="J16" s="1162"/>
      <c r="K16" s="1162"/>
    </row>
    <row r="17" spans="2:11" ht="15.75" x14ac:dyDescent="0.25">
      <c r="B17" s="919" t="s">
        <v>274</v>
      </c>
      <c r="C17" s="293"/>
      <c r="D17" s="4"/>
      <c r="E17" s="4"/>
      <c r="F17" s="4"/>
      <c r="G17" s="4"/>
      <c r="H17" s="4"/>
      <c r="I17" s="4"/>
      <c r="J17" s="4"/>
      <c r="K17" s="4"/>
    </row>
    <row r="20" spans="2:11" x14ac:dyDescent="0.25">
      <c r="B20" s="934"/>
    </row>
    <row r="21" spans="2:11" x14ac:dyDescent="0.25">
      <c r="B21" s="934"/>
    </row>
    <row r="22" spans="2:11" x14ac:dyDescent="0.25">
      <c r="B22" s="920"/>
    </row>
  </sheetData>
  <mergeCells count="14">
    <mergeCell ref="B16:K16"/>
    <mergeCell ref="B5:B6"/>
    <mergeCell ref="B4:K4"/>
    <mergeCell ref="B14:C14"/>
    <mergeCell ref="K6:K7"/>
    <mergeCell ref="C5:C7"/>
    <mergeCell ref="D5:E5"/>
    <mergeCell ref="F5:G5"/>
    <mergeCell ref="H5:I5"/>
    <mergeCell ref="J5:K5"/>
    <mergeCell ref="D6:D7"/>
    <mergeCell ref="F6:F7"/>
    <mergeCell ref="H6:H7"/>
    <mergeCell ref="J6:J7"/>
  </mergeCells>
  <pageMargins left="0.7" right="0.7" top="0.75" bottom="0.75" header="0.3" footer="0.3"/>
  <pageSetup orientation="portrait" r:id="rId1"/>
  <ignoredErrors>
    <ignoredError sqref="L9:L13" numberStoredAsText="1"/>
    <ignoredError sqref="E10:F10 G10:H10"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21" sqref="C21"/>
    </sheetView>
  </sheetViews>
  <sheetFormatPr defaultRowHeight="15" x14ac:dyDescent="0.25"/>
  <cols>
    <col min="3" max="3" width="41.42578125" customWidth="1"/>
    <col min="4" max="4" width="16.85546875" customWidth="1"/>
    <col min="5" max="5" width="12.140625" customWidth="1"/>
    <col min="6" max="6" width="15.140625" customWidth="1"/>
    <col min="7" max="7" width="11.85546875" customWidth="1"/>
    <col min="8" max="8" width="14.85546875" customWidth="1"/>
    <col min="9" max="9" width="13.140625" customWidth="1"/>
    <col min="10" max="10" width="12.85546875" customWidth="1"/>
    <col min="11" max="11" width="13.140625" customWidth="1"/>
  </cols>
  <sheetData>
    <row r="3" spans="2:11" ht="16.5" thickBot="1" x14ac:dyDescent="0.3">
      <c r="K3" s="27" t="s">
        <v>203</v>
      </c>
    </row>
    <row r="4" spans="2:11" ht="20.100000000000001" customHeight="1" thickBot="1" x14ac:dyDescent="0.3">
      <c r="B4" s="1164" t="s">
        <v>275</v>
      </c>
      <c r="C4" s="1165"/>
      <c r="D4" s="1165"/>
      <c r="E4" s="1165"/>
      <c r="F4" s="1165"/>
      <c r="G4" s="1165"/>
      <c r="H4" s="1165"/>
      <c r="I4" s="1165"/>
      <c r="J4" s="1165"/>
      <c r="K4" s="1166"/>
    </row>
    <row r="5" spans="2:11" ht="16.5" thickBot="1" x14ac:dyDescent="0.3">
      <c r="B5" s="1148" t="s">
        <v>167</v>
      </c>
      <c r="C5" s="1170" t="s">
        <v>267</v>
      </c>
      <c r="D5" s="1173" t="s">
        <v>59</v>
      </c>
      <c r="E5" s="1173"/>
      <c r="F5" s="1173" t="s">
        <v>117</v>
      </c>
      <c r="G5" s="1173"/>
      <c r="H5" s="1173" t="s">
        <v>151</v>
      </c>
      <c r="I5" s="1173"/>
      <c r="J5" s="1173" t="s">
        <v>196</v>
      </c>
      <c r="K5" s="1174"/>
    </row>
    <row r="6" spans="2:11" ht="16.5" thickBot="1" x14ac:dyDescent="0.3">
      <c r="B6" s="1149"/>
      <c r="C6" s="1172"/>
      <c r="D6" s="966" t="s">
        <v>197</v>
      </c>
      <c r="E6" s="966" t="s">
        <v>198</v>
      </c>
      <c r="F6" s="966" t="s">
        <v>197</v>
      </c>
      <c r="G6" s="966" t="s">
        <v>198</v>
      </c>
      <c r="H6" s="966" t="s">
        <v>197</v>
      </c>
      <c r="I6" s="966" t="s">
        <v>198</v>
      </c>
      <c r="J6" s="297" t="s">
        <v>105</v>
      </c>
      <c r="K6" s="298" t="s">
        <v>106</v>
      </c>
    </row>
    <row r="7" spans="2:11" s="296" customFormat="1" ht="13.5" thickBot="1" x14ac:dyDescent="0.25">
      <c r="B7" s="299">
        <v>1</v>
      </c>
      <c r="C7" s="294">
        <v>2</v>
      </c>
      <c r="D7" s="294">
        <v>3</v>
      </c>
      <c r="E7" s="294">
        <v>4</v>
      </c>
      <c r="F7" s="294">
        <v>5</v>
      </c>
      <c r="G7" s="294">
        <v>6</v>
      </c>
      <c r="H7" s="294">
        <v>7</v>
      </c>
      <c r="I7" s="294">
        <v>8</v>
      </c>
      <c r="J7" s="294">
        <v>9</v>
      </c>
      <c r="K7" s="295">
        <v>10</v>
      </c>
    </row>
    <row r="8" spans="2:11" ht="15.75" x14ac:dyDescent="0.25">
      <c r="B8" s="250" t="s">
        <v>67</v>
      </c>
      <c r="C8" s="1003" t="s">
        <v>276</v>
      </c>
      <c r="D8" s="131">
        <f>D9+D10</f>
        <v>532147</v>
      </c>
      <c r="E8" s="266">
        <f t="shared" ref="E8:I8" si="0">E9+E10</f>
        <v>72.575132699431023</v>
      </c>
      <c r="F8" s="131">
        <f>F9+F10</f>
        <v>699554</v>
      </c>
      <c r="G8" s="266">
        <f t="shared" si="0"/>
        <v>71.537889657104813</v>
      </c>
      <c r="H8" s="131">
        <f>H9+H10</f>
        <v>719621</v>
      </c>
      <c r="I8" s="266">
        <f t="shared" si="0"/>
        <v>63.534838960305123</v>
      </c>
      <c r="J8" s="267">
        <f>F8/D8*100</f>
        <v>131.45878864298774</v>
      </c>
      <c r="K8" s="268">
        <f>H8/F8*100</f>
        <v>102.86854195673243</v>
      </c>
    </row>
    <row r="9" spans="2:11" ht="15.75" x14ac:dyDescent="0.25">
      <c r="B9" s="253" t="s">
        <v>14</v>
      </c>
      <c r="C9" s="1003" t="s">
        <v>277</v>
      </c>
      <c r="D9" s="130">
        <v>18921</v>
      </c>
      <c r="E9" s="263">
        <f t="shared" ref="E9:E13" si="1">D9/D$14*100</f>
        <v>2.5804788635582541</v>
      </c>
      <c r="F9" s="130">
        <v>100007</v>
      </c>
      <c r="G9" s="263">
        <f t="shared" ref="G9:G13" si="2">F9/F$14*100</f>
        <v>10.226929916687034</v>
      </c>
      <c r="H9" s="130">
        <v>77235</v>
      </c>
      <c r="I9" s="263">
        <f t="shared" ref="I9:I13" si="3">H9/H$14*100</f>
        <v>6.8190245797429023</v>
      </c>
      <c r="J9" s="264">
        <f t="shared" ref="J9:J13" si="4">F9/D9*100</f>
        <v>528.55028803974426</v>
      </c>
      <c r="K9" s="269">
        <f t="shared" ref="K9:K14" si="5">H9/F9*100</f>
        <v>77.229593928425004</v>
      </c>
    </row>
    <row r="10" spans="2:11" ht="15.75" x14ac:dyDescent="0.25">
      <c r="B10" s="253" t="s">
        <v>31</v>
      </c>
      <c r="C10" s="1003" t="s">
        <v>278</v>
      </c>
      <c r="D10" s="130">
        <v>513226</v>
      </c>
      <c r="E10" s="263">
        <f t="shared" si="1"/>
        <v>69.994653835872768</v>
      </c>
      <c r="F10" s="130">
        <v>599547</v>
      </c>
      <c r="G10" s="263">
        <f t="shared" si="2"/>
        <v>61.310959740417779</v>
      </c>
      <c r="H10" s="130">
        <v>642386</v>
      </c>
      <c r="I10" s="263">
        <f t="shared" si="3"/>
        <v>56.715814380562222</v>
      </c>
      <c r="J10" s="264">
        <f t="shared" si="4"/>
        <v>116.81929598266652</v>
      </c>
      <c r="K10" s="269">
        <f t="shared" si="5"/>
        <v>107.14522798045859</v>
      </c>
    </row>
    <row r="11" spans="2:11" ht="15.75" x14ac:dyDescent="0.25">
      <c r="B11" s="253" t="s">
        <v>68</v>
      </c>
      <c r="C11" s="1003" t="s">
        <v>279</v>
      </c>
      <c r="D11" s="130">
        <f>D12+D13</f>
        <v>201089</v>
      </c>
      <c r="E11" s="263">
        <f t="shared" ref="E11:I11" si="6">E12+E13</f>
        <v>27.424867300568984</v>
      </c>
      <c r="F11" s="130">
        <f>F12+F13</f>
        <v>278325</v>
      </c>
      <c r="G11" s="263">
        <f t="shared" si="6"/>
        <v>28.462110342895183</v>
      </c>
      <c r="H11" s="130">
        <f>H12+H13</f>
        <v>413019</v>
      </c>
      <c r="I11" s="263">
        <f t="shared" si="6"/>
        <v>36.46516103969487</v>
      </c>
      <c r="J11" s="264">
        <f t="shared" si="4"/>
        <v>138.4088637369523</v>
      </c>
      <c r="K11" s="269">
        <f t="shared" si="5"/>
        <v>148.39450282942605</v>
      </c>
    </row>
    <row r="12" spans="2:11" ht="15.75" x14ac:dyDescent="0.25">
      <c r="B12" s="253" t="s">
        <v>86</v>
      </c>
      <c r="C12" s="1003" t="s">
        <v>277</v>
      </c>
      <c r="D12" s="130">
        <v>0</v>
      </c>
      <c r="E12" s="263">
        <f t="shared" si="1"/>
        <v>0</v>
      </c>
      <c r="F12" s="130">
        <v>41759</v>
      </c>
      <c r="G12" s="263">
        <f t="shared" si="2"/>
        <v>4.2703647383776522</v>
      </c>
      <c r="H12" s="130">
        <v>54105</v>
      </c>
      <c r="I12" s="263">
        <f t="shared" si="3"/>
        <v>4.776892922729199</v>
      </c>
      <c r="J12" s="264" t="s">
        <v>25</v>
      </c>
      <c r="K12" s="269">
        <f>H12/F12*100</f>
        <v>129.56488421657605</v>
      </c>
    </row>
    <row r="13" spans="2:11" ht="16.5" thickBot="1" x14ac:dyDescent="0.3">
      <c r="B13" s="254" t="s">
        <v>87</v>
      </c>
      <c r="C13" s="1004" t="s">
        <v>280</v>
      </c>
      <c r="D13" s="300">
        <v>201089</v>
      </c>
      <c r="E13" s="301">
        <f t="shared" si="1"/>
        <v>27.424867300568984</v>
      </c>
      <c r="F13" s="300">
        <v>236566</v>
      </c>
      <c r="G13" s="301">
        <f t="shared" si="2"/>
        <v>24.191745604517532</v>
      </c>
      <c r="H13" s="300">
        <v>358914</v>
      </c>
      <c r="I13" s="301">
        <f t="shared" si="3"/>
        <v>31.688268116965673</v>
      </c>
      <c r="J13" s="302">
        <f t="shared" si="4"/>
        <v>117.64243693091119</v>
      </c>
      <c r="K13" s="303">
        <f t="shared" si="5"/>
        <v>151.71833653187693</v>
      </c>
    </row>
    <row r="14" spans="2:11" ht="16.5" thickBot="1" x14ac:dyDescent="0.3">
      <c r="B14" s="1167" t="s">
        <v>192</v>
      </c>
      <c r="C14" s="1168"/>
      <c r="D14" s="270">
        <f t="shared" ref="D14:I14" si="7">D8+D11</f>
        <v>733236</v>
      </c>
      <c r="E14" s="215">
        <f t="shared" si="7"/>
        <v>100</v>
      </c>
      <c r="F14" s="270">
        <f t="shared" si="7"/>
        <v>977879</v>
      </c>
      <c r="G14" s="215">
        <f t="shared" si="7"/>
        <v>100</v>
      </c>
      <c r="H14" s="270">
        <f t="shared" si="7"/>
        <v>1132640</v>
      </c>
      <c r="I14" s="215">
        <f t="shared" si="7"/>
        <v>100</v>
      </c>
      <c r="J14" s="304">
        <f>F14/D14*100</f>
        <v>133.36483751479741</v>
      </c>
      <c r="K14" s="272">
        <f t="shared" si="5"/>
        <v>115.82619117498176</v>
      </c>
    </row>
  </sheetData>
  <mergeCells count="8">
    <mergeCell ref="B4:K4"/>
    <mergeCell ref="B5:B6"/>
    <mergeCell ref="B14:C14"/>
    <mergeCell ref="D5:E5"/>
    <mergeCell ref="F5:G5"/>
    <mergeCell ref="H5:I5"/>
    <mergeCell ref="J5:K5"/>
    <mergeCell ref="C5:C6"/>
  </mergeCells>
  <pageMargins left="0.7" right="0.7" top="0.75" bottom="0.75" header="0.3" footer="0.3"/>
  <pageSetup orientation="portrait" r:id="rId1"/>
  <ignoredErrors>
    <ignoredError sqref="E11 G11 I1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5"/>
  <sheetViews>
    <sheetView workbookViewId="0">
      <selection activeCell="C17" sqref="C17"/>
    </sheetView>
  </sheetViews>
  <sheetFormatPr defaultRowHeight="15" x14ac:dyDescent="0.25"/>
  <cols>
    <col min="2" max="2" width="7" customWidth="1"/>
    <col min="3" max="3" width="25.5703125" customWidth="1"/>
    <col min="4" max="4" width="14.85546875" customWidth="1"/>
    <col min="5" max="5" width="11.42578125" customWidth="1"/>
    <col min="6" max="6" width="15" customWidth="1"/>
    <col min="7" max="7" width="12" customWidth="1"/>
    <col min="8" max="8" width="15.140625" customWidth="1"/>
    <col min="9" max="9" width="11.140625" customWidth="1"/>
    <col min="10" max="10" width="12.85546875" customWidth="1"/>
    <col min="11" max="11" width="16" customWidth="1"/>
    <col min="13" max="13" width="10.140625" bestFit="1" customWidth="1"/>
    <col min="15" max="15" width="10.140625" bestFit="1" customWidth="1"/>
    <col min="17" max="17" width="10.140625" bestFit="1" customWidth="1"/>
  </cols>
  <sheetData>
    <row r="3" spans="2:20" ht="16.5" thickBot="1" x14ac:dyDescent="0.3">
      <c r="C3" s="10" t="s">
        <v>9</v>
      </c>
      <c r="D3" s="4"/>
      <c r="E3" s="4"/>
      <c r="F3" s="4"/>
      <c r="G3" s="4"/>
      <c r="H3" s="4"/>
      <c r="I3" s="4"/>
      <c r="J3" s="4"/>
      <c r="K3" s="26" t="s">
        <v>223</v>
      </c>
    </row>
    <row r="4" spans="2:20" ht="20.100000000000001" customHeight="1" thickBot="1" x14ac:dyDescent="0.3">
      <c r="B4" s="1177" t="s">
        <v>282</v>
      </c>
      <c r="C4" s="1178"/>
      <c r="D4" s="1178"/>
      <c r="E4" s="1178"/>
      <c r="F4" s="1178"/>
      <c r="G4" s="1178"/>
      <c r="H4" s="1178"/>
      <c r="I4" s="1178"/>
      <c r="J4" s="1178"/>
      <c r="K4" s="1179"/>
    </row>
    <row r="5" spans="2:20" ht="15.75" x14ac:dyDescent="0.25">
      <c r="B5" s="1148" t="s">
        <v>167</v>
      </c>
      <c r="C5" s="1159" t="s">
        <v>281</v>
      </c>
      <c r="D5" s="1159" t="s">
        <v>59</v>
      </c>
      <c r="E5" s="1159"/>
      <c r="F5" s="1159" t="s">
        <v>117</v>
      </c>
      <c r="G5" s="1159"/>
      <c r="H5" s="1159" t="s">
        <v>151</v>
      </c>
      <c r="I5" s="1159"/>
      <c r="J5" s="1159" t="s">
        <v>196</v>
      </c>
      <c r="K5" s="1160"/>
    </row>
    <row r="6" spans="2:20" ht="16.5" thickBot="1" x14ac:dyDescent="0.3">
      <c r="B6" s="1149"/>
      <c r="C6" s="1158"/>
      <c r="D6" s="964" t="s">
        <v>197</v>
      </c>
      <c r="E6" s="217" t="s">
        <v>198</v>
      </c>
      <c r="F6" s="964" t="s">
        <v>197</v>
      </c>
      <c r="G6" s="217" t="s">
        <v>198</v>
      </c>
      <c r="H6" s="964" t="s">
        <v>197</v>
      </c>
      <c r="I6" s="217" t="s">
        <v>198</v>
      </c>
      <c r="J6" s="218" t="s">
        <v>105</v>
      </c>
      <c r="K6" s="217" t="s">
        <v>106</v>
      </c>
    </row>
    <row r="7" spans="2:20" ht="15.75" thickBot="1" x14ac:dyDescent="0.3">
      <c r="B7" s="308">
        <v>1</v>
      </c>
      <c r="C7" s="305">
        <v>2</v>
      </c>
      <c r="D7" s="305">
        <v>3</v>
      </c>
      <c r="E7" s="305">
        <v>4</v>
      </c>
      <c r="F7" s="305">
        <v>5</v>
      </c>
      <c r="G7" s="305">
        <v>6</v>
      </c>
      <c r="H7" s="305">
        <v>7</v>
      </c>
      <c r="I7" s="305">
        <v>8</v>
      </c>
      <c r="J7" s="305">
        <v>9</v>
      </c>
      <c r="K7" s="306">
        <v>10</v>
      </c>
    </row>
    <row r="8" spans="2:20" ht="15.75" x14ac:dyDescent="0.25">
      <c r="B8" s="250" t="s">
        <v>67</v>
      </c>
      <c r="C8" s="1005" t="s">
        <v>283</v>
      </c>
      <c r="D8" s="133">
        <v>2157147</v>
      </c>
      <c r="E8" s="132">
        <f>D8/D$15*100</f>
        <v>11.11112770827515</v>
      </c>
      <c r="F8" s="131">
        <v>2236845</v>
      </c>
      <c r="G8" s="132">
        <f>F8/F$15*100</f>
        <v>11.377146129198202</v>
      </c>
      <c r="H8" s="309">
        <v>2223968</v>
      </c>
      <c r="I8" s="132">
        <f>H8/H$15*100</f>
        <v>11.014060413089666</v>
      </c>
      <c r="J8" s="134">
        <f t="shared" ref="J8:J15" si="0">F8/D8*100</f>
        <v>103.6946021759296</v>
      </c>
      <c r="K8" s="135">
        <f>H8/F8*100</f>
        <v>99.424323097934817</v>
      </c>
      <c r="M8" s="59"/>
      <c r="N8" s="739"/>
      <c r="O8" s="128"/>
      <c r="P8" s="934"/>
      <c r="Q8" s="51"/>
      <c r="R8" s="934"/>
      <c r="S8" s="934"/>
      <c r="T8" s="934"/>
    </row>
    <row r="9" spans="2:20" ht="20.45" customHeight="1" x14ac:dyDescent="0.25">
      <c r="B9" s="253" t="s">
        <v>68</v>
      </c>
      <c r="C9" s="1005" t="s">
        <v>284</v>
      </c>
      <c r="D9" s="33">
        <v>1651976</v>
      </c>
      <c r="E9" s="36">
        <f t="shared" ref="E9:E14" si="1">D9/D$15*100</f>
        <v>8.5090706878138338</v>
      </c>
      <c r="F9" s="33">
        <v>1453080</v>
      </c>
      <c r="G9" s="36">
        <f t="shared" ref="G9:G14" si="2">F9/F$15*100</f>
        <v>7.3907237637902146</v>
      </c>
      <c r="H9" s="307">
        <v>1593184</v>
      </c>
      <c r="I9" s="36">
        <f t="shared" ref="I9:I14" si="3">H9/H$15*100</f>
        <v>7.8901426752398622</v>
      </c>
      <c r="J9" s="39">
        <f t="shared" si="0"/>
        <v>87.960115643326546</v>
      </c>
      <c r="K9" s="35">
        <f t="shared" ref="K9:K15" si="4">H9/F9*100</f>
        <v>109.64186417815949</v>
      </c>
      <c r="M9" s="59"/>
      <c r="N9" s="739"/>
      <c r="O9" s="128"/>
      <c r="P9" s="934"/>
      <c r="Q9" s="51"/>
      <c r="R9" s="934"/>
      <c r="S9" s="934"/>
      <c r="T9" s="934"/>
    </row>
    <row r="10" spans="2:20" ht="31.5" x14ac:dyDescent="0.25">
      <c r="B10" s="253" t="s">
        <v>69</v>
      </c>
      <c r="C10" s="998" t="s">
        <v>285</v>
      </c>
      <c r="D10" s="33">
        <v>3236224</v>
      </c>
      <c r="E10" s="36">
        <f t="shared" si="1"/>
        <v>16.669285012372843</v>
      </c>
      <c r="F10" s="130">
        <v>3783548</v>
      </c>
      <c r="G10" s="36">
        <f t="shared" si="2"/>
        <v>19.244059594131731</v>
      </c>
      <c r="H10" s="307">
        <v>4008471</v>
      </c>
      <c r="I10" s="36">
        <f t="shared" si="3"/>
        <v>19.851698296970977</v>
      </c>
      <c r="J10" s="39">
        <f t="shared" si="0"/>
        <v>116.91242633390024</v>
      </c>
      <c r="K10" s="35">
        <f t="shared" si="4"/>
        <v>105.94476401515192</v>
      </c>
      <c r="M10" s="59"/>
      <c r="N10" s="739"/>
      <c r="O10" s="128"/>
      <c r="P10" s="934"/>
      <c r="Q10" s="51"/>
      <c r="R10" s="934"/>
      <c r="S10" s="934"/>
      <c r="T10" s="934"/>
    </row>
    <row r="11" spans="2:20" ht="15.75" x14ac:dyDescent="0.25">
      <c r="B11" s="253" t="s">
        <v>70</v>
      </c>
      <c r="C11" s="1005" t="s">
        <v>286</v>
      </c>
      <c r="D11" s="33">
        <v>1208613</v>
      </c>
      <c r="E11" s="36">
        <f t="shared" si="1"/>
        <v>6.2253770340554233</v>
      </c>
      <c r="F11" s="130">
        <v>568484</v>
      </c>
      <c r="G11" s="36">
        <f t="shared" si="2"/>
        <v>2.8914500289966942</v>
      </c>
      <c r="H11" s="307">
        <v>426677</v>
      </c>
      <c r="I11" s="36">
        <f t="shared" si="3"/>
        <v>2.1130907705847655</v>
      </c>
      <c r="J11" s="39">
        <f t="shared" si="0"/>
        <v>47.036065307919081</v>
      </c>
      <c r="K11" s="35">
        <f t="shared" si="4"/>
        <v>75.055234624017558</v>
      </c>
      <c r="M11" s="59"/>
      <c r="N11" s="739"/>
      <c r="O11" s="128"/>
      <c r="P11" s="934"/>
      <c r="Q11" s="51"/>
      <c r="R11" s="934"/>
      <c r="S11" s="934"/>
      <c r="T11" s="934"/>
    </row>
    <row r="12" spans="2:20" ht="30" customHeight="1" x14ac:dyDescent="0.25">
      <c r="B12" s="253" t="s">
        <v>71</v>
      </c>
      <c r="C12" s="998" t="s">
        <v>287</v>
      </c>
      <c r="D12" s="33">
        <v>803516</v>
      </c>
      <c r="E12" s="36">
        <f t="shared" si="1"/>
        <v>4.1387855772659048</v>
      </c>
      <c r="F12" s="130">
        <v>848319</v>
      </c>
      <c r="G12" s="36">
        <f t="shared" si="2"/>
        <v>4.3147599530478375</v>
      </c>
      <c r="H12" s="307">
        <v>781624</v>
      </c>
      <c r="I12" s="36">
        <f t="shared" si="3"/>
        <v>3.8709432673135571</v>
      </c>
      <c r="J12" s="39">
        <f t="shared" si="0"/>
        <v>105.57586905550107</v>
      </c>
      <c r="K12" s="35">
        <f t="shared" si="4"/>
        <v>92.13798111323689</v>
      </c>
      <c r="M12" s="59"/>
      <c r="N12" s="739"/>
      <c r="O12" s="128"/>
      <c r="P12" s="934"/>
      <c r="Q12" s="51"/>
      <c r="R12" s="934"/>
      <c r="S12" s="934"/>
      <c r="T12" s="934"/>
    </row>
    <row r="13" spans="2:20" ht="15.75" x14ac:dyDescent="0.25">
      <c r="B13" s="253" t="s">
        <v>72</v>
      </c>
      <c r="C13" s="1005" t="s">
        <v>288</v>
      </c>
      <c r="D13" s="33">
        <v>9877414</v>
      </c>
      <c r="E13" s="36">
        <f t="shared" si="1"/>
        <v>50.877018757416572</v>
      </c>
      <c r="F13" s="130">
        <v>10236559</v>
      </c>
      <c r="G13" s="36">
        <f t="shared" si="2"/>
        <v>52.065667314078091</v>
      </c>
      <c r="H13" s="307">
        <v>10635216</v>
      </c>
      <c r="I13" s="36">
        <f t="shared" si="3"/>
        <v>52.670232454000157</v>
      </c>
      <c r="J13" s="39">
        <f t="shared" si="0"/>
        <v>103.63602254598219</v>
      </c>
      <c r="K13" s="35">
        <f t="shared" si="4"/>
        <v>103.89444343553336</v>
      </c>
      <c r="M13" s="59"/>
      <c r="N13" s="739"/>
      <c r="O13" s="128"/>
      <c r="P13" s="934"/>
      <c r="Q13" s="51"/>
      <c r="R13" s="934"/>
      <c r="S13" s="934"/>
      <c r="T13" s="934"/>
    </row>
    <row r="14" spans="2:20" ht="16.5" thickBot="1" x14ac:dyDescent="0.3">
      <c r="B14" s="254" t="s">
        <v>73</v>
      </c>
      <c r="C14" s="1005" t="s">
        <v>289</v>
      </c>
      <c r="D14" s="255">
        <v>479404</v>
      </c>
      <c r="E14" s="256">
        <f t="shared" si="1"/>
        <v>2.469335222800273</v>
      </c>
      <c r="F14" s="300">
        <v>534027</v>
      </c>
      <c r="G14" s="256">
        <f t="shared" si="2"/>
        <v>2.7161932167572305</v>
      </c>
      <c r="H14" s="257">
        <v>522941</v>
      </c>
      <c r="I14" s="256">
        <f t="shared" si="3"/>
        <v>2.5898321228010128</v>
      </c>
      <c r="J14" s="259">
        <f t="shared" si="0"/>
        <v>111.3939391411002</v>
      </c>
      <c r="K14" s="38">
        <f t="shared" si="4"/>
        <v>97.924074999953177</v>
      </c>
      <c r="M14" s="59"/>
      <c r="N14" s="739"/>
      <c r="O14" s="128"/>
      <c r="P14" s="934"/>
      <c r="Q14" s="51"/>
      <c r="R14" s="934"/>
      <c r="S14" s="934"/>
      <c r="T14" s="934"/>
    </row>
    <row r="15" spans="2:20" ht="17.45" customHeight="1" thickBot="1" x14ac:dyDescent="0.3">
      <c r="B15" s="1180" t="s">
        <v>192</v>
      </c>
      <c r="C15" s="1181"/>
      <c r="D15" s="17">
        <f t="shared" ref="D15:I15" si="5">SUM(D8:D14)</f>
        <v>19414294</v>
      </c>
      <c r="E15" s="136">
        <f t="shared" si="5"/>
        <v>99.999999999999986</v>
      </c>
      <c r="F15" s="17">
        <f t="shared" si="5"/>
        <v>19660862</v>
      </c>
      <c r="G15" s="136">
        <f t="shared" si="5"/>
        <v>100</v>
      </c>
      <c r="H15" s="17">
        <f t="shared" si="5"/>
        <v>20192081</v>
      </c>
      <c r="I15" s="136">
        <f t="shared" si="5"/>
        <v>99.999999999999986</v>
      </c>
      <c r="J15" s="136">
        <f t="shared" si="0"/>
        <v>101.27003330638755</v>
      </c>
      <c r="K15" s="42">
        <f t="shared" si="4"/>
        <v>102.70191103523334</v>
      </c>
      <c r="M15" s="59"/>
      <c r="N15" s="739"/>
      <c r="O15" s="128"/>
      <c r="P15" s="934"/>
      <c r="Q15" s="51"/>
      <c r="R15" s="934"/>
      <c r="S15" s="934"/>
      <c r="T15" s="934"/>
    </row>
  </sheetData>
  <mergeCells count="8">
    <mergeCell ref="B5:B6"/>
    <mergeCell ref="B4:K4"/>
    <mergeCell ref="B15:C15"/>
    <mergeCell ref="C5:C6"/>
    <mergeCell ref="D5:E5"/>
    <mergeCell ref="F5:G5"/>
    <mergeCell ref="H5:I5"/>
    <mergeCell ref="J5:K5"/>
  </mergeCells>
  <pageMargins left="0.7" right="0.7" top="0.75" bottom="0.75" header="0.3" footer="0.3"/>
  <pageSetup paperSize="9" orientation="portrait" r:id="rId1"/>
  <ignoredErrors>
    <ignoredError sqref="D15 F15 H15"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C16" sqref="C16"/>
    </sheetView>
  </sheetViews>
  <sheetFormatPr defaultRowHeight="15" x14ac:dyDescent="0.25"/>
  <cols>
    <col min="2" max="2" width="6.7109375" customWidth="1"/>
    <col min="3" max="3" width="20.42578125" customWidth="1"/>
    <col min="4" max="4" width="16.140625" customWidth="1"/>
    <col min="5" max="5" width="17.140625" customWidth="1"/>
    <col min="6" max="6" width="16.85546875" customWidth="1"/>
    <col min="7" max="7" width="13.85546875" customWidth="1"/>
    <col min="8" max="8" width="15.140625" customWidth="1"/>
  </cols>
  <sheetData>
    <row r="2" spans="2:10" ht="15.75" x14ac:dyDescent="0.25">
      <c r="C2" s="5"/>
      <c r="D2" s="4"/>
      <c r="E2" s="4"/>
      <c r="F2" s="4"/>
      <c r="G2" s="4"/>
      <c r="H2" s="4"/>
    </row>
    <row r="3" spans="2:10" ht="15.75" x14ac:dyDescent="0.25">
      <c r="C3" s="4"/>
      <c r="D3" s="4"/>
      <c r="E3" s="4"/>
      <c r="F3" s="4"/>
      <c r="G3" s="4"/>
      <c r="H3" s="4"/>
    </row>
    <row r="4" spans="2:10" ht="16.5" thickBot="1" x14ac:dyDescent="0.3">
      <c r="C4" s="9" t="s">
        <v>12</v>
      </c>
      <c r="D4" s="4"/>
      <c r="E4" s="4"/>
      <c r="F4" s="4"/>
      <c r="G4" s="4"/>
      <c r="H4" s="26" t="s">
        <v>223</v>
      </c>
    </row>
    <row r="5" spans="2:10" ht="20.100000000000001" customHeight="1" thickBot="1" x14ac:dyDescent="0.3">
      <c r="B5" s="1164" t="s">
        <v>290</v>
      </c>
      <c r="C5" s="1165"/>
      <c r="D5" s="1165"/>
      <c r="E5" s="1165"/>
      <c r="F5" s="1165"/>
      <c r="G5" s="1165"/>
      <c r="H5" s="1166"/>
    </row>
    <row r="6" spans="2:10" ht="15.75" x14ac:dyDescent="0.25">
      <c r="B6" s="1148" t="s">
        <v>167</v>
      </c>
      <c r="C6" s="1159" t="s">
        <v>195</v>
      </c>
      <c r="D6" s="1159" t="s">
        <v>197</v>
      </c>
      <c r="E6" s="1159"/>
      <c r="F6" s="1159"/>
      <c r="G6" s="1159" t="s">
        <v>196</v>
      </c>
      <c r="H6" s="1160"/>
    </row>
    <row r="7" spans="2:10" ht="16.5" thickBot="1" x14ac:dyDescent="0.3">
      <c r="B7" s="1149"/>
      <c r="C7" s="1158"/>
      <c r="D7" s="218" t="s">
        <v>59</v>
      </c>
      <c r="E7" s="218" t="s">
        <v>117</v>
      </c>
      <c r="F7" s="218" t="s">
        <v>151</v>
      </c>
      <c r="G7" s="218" t="s">
        <v>11</v>
      </c>
      <c r="H7" s="217" t="s">
        <v>109</v>
      </c>
    </row>
    <row r="8" spans="2:10" s="293" customFormat="1" ht="13.5" thickBot="1" x14ac:dyDescent="0.25">
      <c r="B8" s="308">
        <v>1</v>
      </c>
      <c r="C8" s="305">
        <v>2</v>
      </c>
      <c r="D8" s="305">
        <v>3</v>
      </c>
      <c r="E8" s="305">
        <v>4</v>
      </c>
      <c r="F8" s="305">
        <v>5</v>
      </c>
      <c r="G8" s="305">
        <v>6</v>
      </c>
      <c r="H8" s="306">
        <v>7</v>
      </c>
    </row>
    <row r="9" spans="2:10" ht="15.75" x14ac:dyDescent="0.25">
      <c r="B9" s="273" t="s">
        <v>67</v>
      </c>
      <c r="C9" s="1006" t="s">
        <v>251</v>
      </c>
      <c r="D9" s="133">
        <v>96979</v>
      </c>
      <c r="E9" s="131">
        <v>105980</v>
      </c>
      <c r="F9" s="131">
        <v>113433</v>
      </c>
      <c r="G9" s="392">
        <f>E9/D9*100</f>
        <v>109.28139081656853</v>
      </c>
      <c r="H9" s="393">
        <f>F9/E9*100</f>
        <v>107.03245895451971</v>
      </c>
    </row>
    <row r="10" spans="2:10" ht="16.5" thickBot="1" x14ac:dyDescent="0.3">
      <c r="B10" s="382" t="s">
        <v>68</v>
      </c>
      <c r="C10" s="1001" t="s">
        <v>252</v>
      </c>
      <c r="D10" s="255">
        <v>9476470</v>
      </c>
      <c r="E10" s="300">
        <v>9809340</v>
      </c>
      <c r="F10" s="300">
        <v>10177444</v>
      </c>
      <c r="G10" s="394">
        <f>E10/D10*100</f>
        <v>103.51259487973898</v>
      </c>
      <c r="H10" s="395">
        <f t="shared" ref="H10:H11" si="0">F10/E10*100</f>
        <v>103.75258682031614</v>
      </c>
    </row>
    <row r="11" spans="2:10" ht="17.45" customHeight="1" thickBot="1" x14ac:dyDescent="0.3">
      <c r="B11" s="1180" t="s">
        <v>192</v>
      </c>
      <c r="C11" s="1181"/>
      <c r="D11" s="17">
        <f>SUM(D9:D10)</f>
        <v>9573449</v>
      </c>
      <c r="E11" s="270">
        <f>SUM(E9:E10)</f>
        <v>9915320</v>
      </c>
      <c r="F11" s="270">
        <f>F9+F10</f>
        <v>10290877</v>
      </c>
      <c r="G11" s="396">
        <f>E11/D11*100</f>
        <v>103.57103275945796</v>
      </c>
      <c r="H11" s="397">
        <f t="shared" si="0"/>
        <v>103.78764376742254</v>
      </c>
      <c r="J11" s="51"/>
    </row>
    <row r="12" spans="2:10" ht="15.75" x14ac:dyDescent="0.25">
      <c r="C12" s="4"/>
      <c r="D12" s="4"/>
      <c r="E12" s="4"/>
      <c r="F12" s="4"/>
      <c r="G12" s="4"/>
      <c r="H12" s="4"/>
    </row>
    <row r="13" spans="2:10" x14ac:dyDescent="0.25">
      <c r="F13" s="51"/>
    </row>
  </sheetData>
  <mergeCells count="6">
    <mergeCell ref="B5:H5"/>
    <mergeCell ref="B11:C11"/>
    <mergeCell ref="C6:C7"/>
    <mergeCell ref="D6:F6"/>
    <mergeCell ref="G6:H6"/>
    <mergeCell ref="B6:B7"/>
  </mergeCells>
  <pageMargins left="0.7" right="0.7" top="0.75" bottom="0.75" header="0.3" footer="0.3"/>
  <ignoredErrors>
    <ignoredError sqref="D11:E11" formulaRange="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2"/>
  <sheetViews>
    <sheetView workbookViewId="0">
      <selection activeCell="B6" sqref="B6:B7"/>
    </sheetView>
  </sheetViews>
  <sheetFormatPr defaultRowHeight="15" x14ac:dyDescent="0.25"/>
  <cols>
    <col min="2" max="2" width="7.85546875" customWidth="1"/>
    <col min="3" max="3" width="29.85546875" customWidth="1"/>
    <col min="4" max="4" width="15.5703125" customWidth="1"/>
    <col min="5" max="5" width="12.140625" customWidth="1"/>
    <col min="6" max="6" width="15.85546875" customWidth="1"/>
    <col min="7" max="7" width="12.5703125" customWidth="1"/>
    <col min="8" max="8" width="16" customWidth="1"/>
    <col min="9" max="9" width="12.140625" customWidth="1"/>
    <col min="10" max="11" width="14.5703125" customWidth="1"/>
  </cols>
  <sheetData>
    <row r="2" spans="2:14" ht="15.75" x14ac:dyDescent="0.25">
      <c r="C2" s="3"/>
      <c r="D2" s="4"/>
      <c r="E2" s="4"/>
      <c r="F2" s="4"/>
      <c r="G2" s="4"/>
      <c r="H2" s="4"/>
      <c r="I2" s="4"/>
      <c r="J2" s="4"/>
      <c r="K2" s="4"/>
    </row>
    <row r="3" spans="2:14" ht="15.75" x14ac:dyDescent="0.25">
      <c r="C3" s="4"/>
      <c r="D3" s="4"/>
      <c r="E3" s="4"/>
      <c r="F3" s="4"/>
      <c r="G3" s="4"/>
      <c r="H3" s="4"/>
      <c r="I3" s="4"/>
      <c r="J3" s="4"/>
      <c r="K3" s="4"/>
    </row>
    <row r="4" spans="2:14" ht="16.5" thickBot="1" x14ac:dyDescent="0.3">
      <c r="C4" s="7" t="s">
        <v>13</v>
      </c>
      <c r="D4" s="4"/>
      <c r="E4" s="4"/>
      <c r="F4" s="4"/>
      <c r="G4" s="4"/>
      <c r="H4" s="4"/>
      <c r="I4" s="4"/>
      <c r="J4" s="4"/>
      <c r="K4" s="26" t="s">
        <v>201</v>
      </c>
    </row>
    <row r="5" spans="2:14" ht="20.100000000000001" customHeight="1" thickBot="1" x14ac:dyDescent="0.3">
      <c r="B5" s="1164" t="s">
        <v>296</v>
      </c>
      <c r="C5" s="1165"/>
      <c r="D5" s="1165"/>
      <c r="E5" s="1165"/>
      <c r="F5" s="1165"/>
      <c r="G5" s="1165"/>
      <c r="H5" s="1165"/>
      <c r="I5" s="1165"/>
      <c r="J5" s="1165"/>
      <c r="K5" s="1166"/>
    </row>
    <row r="6" spans="2:14" ht="15.75" x14ac:dyDescent="0.25">
      <c r="B6" s="1148" t="s">
        <v>167</v>
      </c>
      <c r="C6" s="1184" t="s">
        <v>292</v>
      </c>
      <c r="D6" s="1159" t="s">
        <v>59</v>
      </c>
      <c r="E6" s="1159"/>
      <c r="F6" s="1186" t="s">
        <v>117</v>
      </c>
      <c r="G6" s="1186"/>
      <c r="H6" s="1159" t="s">
        <v>151</v>
      </c>
      <c r="I6" s="1159"/>
      <c r="J6" s="1182" t="s">
        <v>291</v>
      </c>
      <c r="K6" s="1183"/>
    </row>
    <row r="7" spans="2:14" ht="16.5" thickBot="1" x14ac:dyDescent="0.3">
      <c r="B7" s="1149"/>
      <c r="C7" s="1185"/>
      <c r="D7" s="973" t="s">
        <v>197</v>
      </c>
      <c r="E7" s="973" t="s">
        <v>198</v>
      </c>
      <c r="F7" s="973" t="s">
        <v>197</v>
      </c>
      <c r="G7" s="973" t="s">
        <v>198</v>
      </c>
      <c r="H7" s="973" t="s">
        <v>197</v>
      </c>
      <c r="I7" s="973" t="s">
        <v>198</v>
      </c>
      <c r="J7" s="218" t="s">
        <v>105</v>
      </c>
      <c r="K7" s="217" t="s">
        <v>106</v>
      </c>
    </row>
    <row r="8" spans="2:14" ht="16.350000000000001" customHeight="1" thickBot="1" x14ac:dyDescent="0.3">
      <c r="B8" s="308">
        <v>1</v>
      </c>
      <c r="C8" s="305">
        <v>2</v>
      </c>
      <c r="D8" s="305">
        <v>3</v>
      </c>
      <c r="E8" s="305">
        <v>4</v>
      </c>
      <c r="F8" s="305">
        <v>5</v>
      </c>
      <c r="G8" s="305">
        <v>6</v>
      </c>
      <c r="H8" s="305">
        <v>7</v>
      </c>
      <c r="I8" s="305">
        <v>8</v>
      </c>
      <c r="J8" s="305">
        <v>9</v>
      </c>
      <c r="K8" s="306">
        <v>10</v>
      </c>
    </row>
    <row r="9" spans="2:14" ht="17.45" customHeight="1" x14ac:dyDescent="0.25">
      <c r="B9" s="250" t="s">
        <v>67</v>
      </c>
      <c r="C9" s="998" t="s">
        <v>293</v>
      </c>
      <c r="D9" s="133">
        <v>5634426</v>
      </c>
      <c r="E9" s="132">
        <f>D9/D11*100</f>
        <v>58.854713698271119</v>
      </c>
      <c r="F9" s="133">
        <v>6142454</v>
      </c>
      <c r="G9" s="132">
        <f>F9/F11*100</f>
        <v>61.949125192126928</v>
      </c>
      <c r="H9" s="133">
        <v>6539586</v>
      </c>
      <c r="I9" s="132">
        <f>H9/H11*100</f>
        <v>63.547411945551382</v>
      </c>
      <c r="J9" s="134">
        <f>F9/D9*100</f>
        <v>109.01649963989233</v>
      </c>
      <c r="K9" s="135">
        <f>H9/F9*100</f>
        <v>106.4653638431806</v>
      </c>
      <c r="M9" s="51"/>
      <c r="N9" s="114"/>
    </row>
    <row r="10" spans="2:14" ht="16.5" thickBot="1" x14ac:dyDescent="0.3">
      <c r="B10" s="254" t="s">
        <v>68</v>
      </c>
      <c r="C10" s="999" t="s">
        <v>294</v>
      </c>
      <c r="D10" s="255">
        <v>3939023</v>
      </c>
      <c r="E10" s="256">
        <f>D10/D11*100</f>
        <v>41.145286301728873</v>
      </c>
      <c r="F10" s="255">
        <v>3772866</v>
      </c>
      <c r="G10" s="256">
        <f>F10/F11*100</f>
        <v>38.050874807873072</v>
      </c>
      <c r="H10" s="255">
        <v>3751291</v>
      </c>
      <c r="I10" s="256">
        <f>H10/H11*100</f>
        <v>36.452588054448611</v>
      </c>
      <c r="J10" s="259">
        <f>F10/D10*100</f>
        <v>95.781771266631338</v>
      </c>
      <c r="K10" s="38">
        <f t="shared" ref="K10:K11" si="0">H10/F10*100</f>
        <v>99.428153557534245</v>
      </c>
      <c r="M10" s="51"/>
      <c r="N10" s="114"/>
    </row>
    <row r="11" spans="2:14" ht="22.35" customHeight="1" thickBot="1" x14ac:dyDescent="0.3">
      <c r="B11" s="1180" t="s">
        <v>192</v>
      </c>
      <c r="C11" s="1181"/>
      <c r="D11" s="17">
        <f>SUM(D9:D10)</f>
        <v>9573449</v>
      </c>
      <c r="E11" s="136">
        <f>SUM(E9:E10)</f>
        <v>100</v>
      </c>
      <c r="F11" s="17">
        <f>SUM(F9:F10)</f>
        <v>9915320</v>
      </c>
      <c r="G11" s="136">
        <f>SUM(G9:G10)</f>
        <v>100</v>
      </c>
      <c r="H11" s="17">
        <f>H9+H10</f>
        <v>10290877</v>
      </c>
      <c r="I11" s="136">
        <f>SUM(I9:I10)</f>
        <v>100</v>
      </c>
      <c r="J11" s="136">
        <f>F11/D11*100</f>
        <v>103.57103275945796</v>
      </c>
      <c r="K11" s="42">
        <f t="shared" si="0"/>
        <v>103.78764376742254</v>
      </c>
      <c r="M11" s="51"/>
      <c r="N11" s="114"/>
    </row>
    <row r="12" spans="2:14" ht="15.75" x14ac:dyDescent="0.25">
      <c r="C12" s="11"/>
      <c r="D12" s="4"/>
      <c r="E12" s="4"/>
      <c r="F12" s="4"/>
      <c r="G12" s="4"/>
      <c r="H12" s="4"/>
      <c r="I12" s="4"/>
      <c r="J12" s="4"/>
      <c r="K12" s="4"/>
    </row>
  </sheetData>
  <mergeCells count="8">
    <mergeCell ref="J6:K6"/>
    <mergeCell ref="B5:K5"/>
    <mergeCell ref="B6:B7"/>
    <mergeCell ref="B11:C11"/>
    <mergeCell ref="C6:C7"/>
    <mergeCell ref="D6:E6"/>
    <mergeCell ref="H6:I6"/>
    <mergeCell ref="F6:G6"/>
  </mergeCells>
  <pageMargins left="0.7" right="0.7" top="0.75" bottom="0.75" header="0.3" footer="0.3"/>
  <ignoredErrors>
    <ignoredError sqref="D11:G11" formulaRange="1"/>
    <ignoredError sqref="H11" 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workbookViewId="0">
      <selection activeCell="D24" sqref="D24"/>
    </sheetView>
  </sheetViews>
  <sheetFormatPr defaultRowHeight="15.75" x14ac:dyDescent="0.25"/>
  <cols>
    <col min="2" max="2" width="9.140625" style="2"/>
    <col min="3" max="3" width="33" customWidth="1"/>
    <col min="4" max="4" width="17.85546875" customWidth="1"/>
    <col min="5" max="5" width="16" customWidth="1"/>
    <col min="6" max="6" width="13.85546875" customWidth="1"/>
    <col min="7" max="7" width="9.85546875" customWidth="1"/>
    <col min="8" max="8" width="11.140625" customWidth="1"/>
  </cols>
  <sheetData>
    <row r="3" spans="2:8" ht="16.5" thickBot="1" x14ac:dyDescent="0.3">
      <c r="C3" s="7" t="s">
        <v>13</v>
      </c>
      <c r="D3" s="4"/>
      <c r="E3" s="4"/>
      <c r="F3" s="4"/>
      <c r="G3" s="4"/>
      <c r="H3" s="27" t="s">
        <v>201</v>
      </c>
    </row>
    <row r="4" spans="2:8" ht="20.100000000000001" customHeight="1" thickBot="1" x14ac:dyDescent="0.3">
      <c r="B4" s="1154" t="s">
        <v>297</v>
      </c>
      <c r="C4" s="1155"/>
      <c r="D4" s="1155"/>
      <c r="E4" s="1155"/>
      <c r="F4" s="1155"/>
      <c r="G4" s="1155"/>
      <c r="H4" s="1156"/>
    </row>
    <row r="5" spans="2:8" x14ac:dyDescent="0.25">
      <c r="B5" s="1148" t="s">
        <v>167</v>
      </c>
      <c r="C5" s="1184" t="s">
        <v>186</v>
      </c>
      <c r="D5" s="216" t="s">
        <v>59</v>
      </c>
      <c r="E5" s="745" t="s">
        <v>117</v>
      </c>
      <c r="F5" s="216" t="s">
        <v>151</v>
      </c>
      <c r="G5" s="1182" t="s">
        <v>295</v>
      </c>
      <c r="H5" s="1183"/>
    </row>
    <row r="6" spans="2:8" ht="16.5" thickBot="1" x14ac:dyDescent="0.3">
      <c r="B6" s="1149"/>
      <c r="C6" s="1185"/>
      <c r="D6" s="218" t="s">
        <v>197</v>
      </c>
      <c r="E6" s="973" t="s">
        <v>197</v>
      </c>
      <c r="F6" s="973" t="s">
        <v>197</v>
      </c>
      <c r="G6" s="218" t="s">
        <v>10</v>
      </c>
      <c r="H6" s="217" t="s">
        <v>11</v>
      </c>
    </row>
    <row r="7" spans="2:8" thickBot="1" x14ac:dyDescent="0.3">
      <c r="B7" s="299">
        <v>1</v>
      </c>
      <c r="C7" s="305">
        <v>2</v>
      </c>
      <c r="D7" s="305">
        <v>3</v>
      </c>
      <c r="E7" s="305">
        <v>4</v>
      </c>
      <c r="F7" s="305">
        <v>5</v>
      </c>
      <c r="G7" s="305">
        <v>6</v>
      </c>
      <c r="H7" s="306">
        <v>7</v>
      </c>
    </row>
    <row r="8" spans="2:8" ht="17.100000000000001" customHeight="1" x14ac:dyDescent="0.25">
      <c r="B8" s="250" t="s">
        <v>67</v>
      </c>
      <c r="C8" s="1007" t="s">
        <v>298</v>
      </c>
      <c r="D8" s="399">
        <v>7400278</v>
      </c>
      <c r="E8" s="399">
        <v>7281540</v>
      </c>
      <c r="F8" s="634">
        <v>7463303</v>
      </c>
      <c r="G8" s="400">
        <f>E8/D8*100</f>
        <v>98.395492709868478</v>
      </c>
      <c r="H8" s="401">
        <f>F8/E8*100</f>
        <v>102.49621645970495</v>
      </c>
    </row>
    <row r="9" spans="2:8" ht="17.100000000000001" customHeight="1" x14ac:dyDescent="0.25">
      <c r="B9" s="253" t="s">
        <v>68</v>
      </c>
      <c r="C9" s="1006" t="s">
        <v>299</v>
      </c>
      <c r="D9" s="43">
        <f>D10+D11</f>
        <v>9573449</v>
      </c>
      <c r="E9" s="43">
        <f>E10+E11</f>
        <v>9915320</v>
      </c>
      <c r="F9" s="43">
        <f>F10+F11</f>
        <v>10290877</v>
      </c>
      <c r="G9" s="398">
        <f t="shared" ref="G9:G11" si="0">E9/D9*100</f>
        <v>103.57103275945796</v>
      </c>
      <c r="H9" s="402">
        <f t="shared" ref="H9" si="1">F9/E9*100</f>
        <v>103.78764376742254</v>
      </c>
    </row>
    <row r="10" spans="2:8" ht="17.100000000000001" customHeight="1" x14ac:dyDescent="0.25">
      <c r="B10" s="253" t="s">
        <v>86</v>
      </c>
      <c r="C10" s="1006" t="s">
        <v>300</v>
      </c>
      <c r="D10" s="43">
        <v>4280620</v>
      </c>
      <c r="E10" s="43">
        <v>4089390</v>
      </c>
      <c r="F10" s="43">
        <v>4037516</v>
      </c>
      <c r="G10" s="398">
        <f t="shared" si="0"/>
        <v>95.532656484341047</v>
      </c>
      <c r="H10" s="402">
        <f>F10/E10*100</f>
        <v>98.731497851757837</v>
      </c>
    </row>
    <row r="11" spans="2:8" ht="17.100000000000001" customHeight="1" thickBot="1" x14ac:dyDescent="0.3">
      <c r="B11" s="254" t="s">
        <v>87</v>
      </c>
      <c r="C11" s="1001" t="s">
        <v>301</v>
      </c>
      <c r="D11" s="403">
        <v>5292829</v>
      </c>
      <c r="E11" s="403">
        <v>5825930</v>
      </c>
      <c r="F11" s="403">
        <v>6253361</v>
      </c>
      <c r="G11" s="404">
        <f t="shared" si="0"/>
        <v>110.07213722566891</v>
      </c>
      <c r="H11" s="405">
        <f>F11/E11*100</f>
        <v>107.33669989169113</v>
      </c>
    </row>
    <row r="12" spans="2:8" ht="17.100000000000001" customHeight="1" thickBot="1" x14ac:dyDescent="0.3">
      <c r="B12" s="415" t="s">
        <v>69</v>
      </c>
      <c r="C12" s="1008" t="s">
        <v>302</v>
      </c>
      <c r="D12" s="406">
        <f>D8/D9</f>
        <v>0.77300020086804666</v>
      </c>
      <c r="E12" s="406">
        <f t="shared" ref="E12" si="2">E8/E9</f>
        <v>0.73437266775051135</v>
      </c>
      <c r="F12" s="406">
        <f>F8/F9</f>
        <v>0.72523488522892654</v>
      </c>
      <c r="G12" s="407" t="s">
        <v>25</v>
      </c>
      <c r="H12" s="408" t="s">
        <v>25</v>
      </c>
    </row>
    <row r="13" spans="2:8" ht="17.100000000000001" customHeight="1" thickBot="1" x14ac:dyDescent="0.3">
      <c r="B13" s="415" t="s">
        <v>70</v>
      </c>
      <c r="C13" s="1001" t="s">
        <v>303</v>
      </c>
      <c r="D13" s="409">
        <v>9877414</v>
      </c>
      <c r="E13" s="409">
        <v>10236559</v>
      </c>
      <c r="F13" s="409">
        <v>10635216</v>
      </c>
      <c r="G13" s="410">
        <f>E13/D13*100</f>
        <v>103.63602254598219</v>
      </c>
      <c r="H13" s="411">
        <f>F13/E13*100</f>
        <v>103.89444343553336</v>
      </c>
    </row>
    <row r="14" spans="2:8" ht="16.5" customHeight="1" thickBot="1" x14ac:dyDescent="0.3">
      <c r="B14" s="415" t="s">
        <v>71</v>
      </c>
      <c r="C14" s="1009" t="s">
        <v>304</v>
      </c>
      <c r="D14" s="412">
        <f>D8/D13</f>
        <v>0.74921209134293654</v>
      </c>
      <c r="E14" s="412">
        <f t="shared" ref="E14" si="3">E8/E13</f>
        <v>0.71132692147820376</v>
      </c>
      <c r="F14" s="412">
        <f>F8/F13</f>
        <v>0.70175377726225774</v>
      </c>
      <c r="G14" s="413" t="s">
        <v>25</v>
      </c>
      <c r="H14" s="414" t="s">
        <v>25</v>
      </c>
    </row>
  </sheetData>
  <mergeCells count="4">
    <mergeCell ref="C5:C6"/>
    <mergeCell ref="G5:H5"/>
    <mergeCell ref="B5:B6"/>
    <mergeCell ref="B4:H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34"/>
  <sheetViews>
    <sheetView topLeftCell="A25" zoomScaleNormal="100" workbookViewId="0">
      <selection activeCell="C34" sqref="C34"/>
    </sheetView>
  </sheetViews>
  <sheetFormatPr defaultColWidth="8.85546875" defaultRowHeight="15" x14ac:dyDescent="0.25"/>
  <cols>
    <col min="1" max="1" width="8.85546875" style="18" customWidth="1"/>
    <col min="2" max="2" width="9.85546875" style="18" customWidth="1"/>
    <col min="3" max="3" width="72.140625" style="18" customWidth="1"/>
    <col min="4" max="4" width="16.140625" style="18" customWidth="1"/>
    <col min="5" max="5" width="16.42578125" style="18" customWidth="1"/>
    <col min="6" max="6" width="15.28515625" style="18" customWidth="1"/>
    <col min="7" max="7" width="11" style="18" customWidth="1"/>
    <col min="8" max="8" width="10.42578125" style="18" customWidth="1"/>
    <col min="9" max="10" width="8.85546875" style="18"/>
    <col min="11" max="11" width="10.7109375" style="18" bestFit="1" customWidth="1"/>
    <col min="12" max="16384" width="8.85546875" style="18"/>
  </cols>
  <sheetData>
    <row r="3" spans="2:11" ht="16.5" thickBot="1" x14ac:dyDescent="0.3">
      <c r="B3" s="45" t="s">
        <v>47</v>
      </c>
      <c r="C3" s="46"/>
      <c r="D3" s="46"/>
      <c r="E3" s="46"/>
      <c r="F3" s="46"/>
      <c r="G3" s="46"/>
      <c r="H3" s="47" t="s">
        <v>305</v>
      </c>
    </row>
    <row r="4" spans="2:11" ht="20.100000000000001" customHeight="1" thickBot="1" x14ac:dyDescent="0.3">
      <c r="B4" s="1187" t="s">
        <v>306</v>
      </c>
      <c r="C4" s="1188"/>
      <c r="D4" s="1188"/>
      <c r="E4" s="1188"/>
      <c r="F4" s="1188"/>
      <c r="G4" s="1188"/>
      <c r="H4" s="1189"/>
    </row>
    <row r="5" spans="2:11" ht="20.100000000000001" customHeight="1" thickBot="1" x14ac:dyDescent="0.3">
      <c r="B5" s="420" t="s">
        <v>167</v>
      </c>
      <c r="C5" s="421" t="s">
        <v>186</v>
      </c>
      <c r="D5" s="422" t="s">
        <v>123</v>
      </c>
      <c r="E5" s="422" t="s">
        <v>117</v>
      </c>
      <c r="F5" s="422" t="s">
        <v>151</v>
      </c>
      <c r="G5" s="1190" t="s">
        <v>196</v>
      </c>
      <c r="H5" s="1191"/>
    </row>
    <row r="6" spans="2:11" ht="15" customHeight="1" thickBot="1" x14ac:dyDescent="0.3">
      <c r="B6" s="423">
        <v>1</v>
      </c>
      <c r="C6" s="424">
        <v>2</v>
      </c>
      <c r="D6" s="425">
        <v>3</v>
      </c>
      <c r="E6" s="425">
        <v>4</v>
      </c>
      <c r="F6" s="425">
        <v>5</v>
      </c>
      <c r="G6" s="425" t="s">
        <v>110</v>
      </c>
      <c r="H6" s="426" t="s">
        <v>111</v>
      </c>
    </row>
    <row r="7" spans="2:11" ht="20.100000000000001" customHeight="1" thickBot="1" x14ac:dyDescent="0.3">
      <c r="B7" s="427">
        <v>1</v>
      </c>
      <c r="C7" s="1010" t="s">
        <v>307</v>
      </c>
      <c r="D7" s="752">
        <f>D8+D24</f>
        <v>2696142</v>
      </c>
      <c r="E7" s="65">
        <f>E8+E24</f>
        <v>2698561</v>
      </c>
      <c r="F7" s="65">
        <f>F8+F24</f>
        <v>2723575</v>
      </c>
      <c r="G7" s="633">
        <f>E7/D7*100</f>
        <v>100.08972079363771</v>
      </c>
      <c r="H7" s="428">
        <f>F7/E7*100</f>
        <v>100.92693846831699</v>
      </c>
      <c r="J7" s="128"/>
      <c r="K7" s="128"/>
    </row>
    <row r="8" spans="2:11" ht="20.100000000000001" customHeight="1" thickBot="1" x14ac:dyDescent="0.3">
      <c r="B8" s="429" t="s">
        <v>14</v>
      </c>
      <c r="C8" s="1011" t="s">
        <v>308</v>
      </c>
      <c r="D8" s="430">
        <f>D9+D23</f>
        <v>2662338</v>
      </c>
      <c r="E8" s="431">
        <f>E9+E23</f>
        <v>2581508</v>
      </c>
      <c r="F8" s="431">
        <f>F9+F23</f>
        <v>2611176</v>
      </c>
      <c r="G8" s="633">
        <f t="shared" ref="G8:G29" si="0">E8/D8*100</f>
        <v>96.96394672652383</v>
      </c>
      <c r="H8" s="428">
        <f t="shared" ref="H8:H26" si="1">F8/E8*100</f>
        <v>101.14925074801239</v>
      </c>
      <c r="J8" s="128"/>
      <c r="K8" s="128"/>
    </row>
    <row r="9" spans="2:11" ht="20.100000000000001" customHeight="1" thickBot="1" x14ac:dyDescent="0.3">
      <c r="B9" s="429" t="s">
        <v>15</v>
      </c>
      <c r="C9" s="1011" t="s">
        <v>309</v>
      </c>
      <c r="D9" s="753">
        <f>SUM(D10:D22)</f>
        <v>2662338</v>
      </c>
      <c r="E9" s="431">
        <f>SUM(E10:E22)</f>
        <v>2581508</v>
      </c>
      <c r="F9" s="431">
        <f>SUM(F10:F22)</f>
        <v>2611176</v>
      </c>
      <c r="G9" s="633">
        <f t="shared" si="0"/>
        <v>96.96394672652383</v>
      </c>
      <c r="H9" s="428">
        <f t="shared" si="1"/>
        <v>101.14925074801239</v>
      </c>
      <c r="J9" s="128"/>
      <c r="K9" s="128"/>
    </row>
    <row r="10" spans="2:11" ht="15.95" customHeight="1" thickBot="1" x14ac:dyDescent="0.3">
      <c r="B10" s="432" t="s">
        <v>16</v>
      </c>
      <c r="C10" s="1012" t="s">
        <v>310</v>
      </c>
      <c r="D10" s="433">
        <v>1299335</v>
      </c>
      <c r="E10" s="434">
        <v>1299335</v>
      </c>
      <c r="F10" s="434">
        <v>1299335</v>
      </c>
      <c r="G10" s="634">
        <f t="shared" si="0"/>
        <v>100</v>
      </c>
      <c r="H10" s="235">
        <f t="shared" si="1"/>
        <v>100</v>
      </c>
      <c r="J10" s="128"/>
      <c r="K10" s="128"/>
    </row>
    <row r="11" spans="2:11" ht="15.95" customHeight="1" thickBot="1" x14ac:dyDescent="0.3">
      <c r="B11" s="435" t="s">
        <v>17</v>
      </c>
      <c r="C11" s="1012" t="s">
        <v>311</v>
      </c>
      <c r="D11" s="418">
        <v>137290</v>
      </c>
      <c r="E11" s="419">
        <v>137290</v>
      </c>
      <c r="F11" s="419">
        <v>137290</v>
      </c>
      <c r="G11" s="635">
        <f t="shared" si="0"/>
        <v>100</v>
      </c>
      <c r="H11" s="345">
        <f t="shared" si="1"/>
        <v>100</v>
      </c>
      <c r="J11" s="128"/>
      <c r="K11" s="128"/>
    </row>
    <row r="12" spans="2:11" ht="15.95" customHeight="1" thickBot="1" x14ac:dyDescent="0.3">
      <c r="B12" s="435" t="s">
        <v>18</v>
      </c>
      <c r="C12" s="1012" t="s">
        <v>312</v>
      </c>
      <c r="D12" s="416">
        <v>-215</v>
      </c>
      <c r="E12" s="417">
        <v>-214</v>
      </c>
      <c r="F12" s="417">
        <v>-214</v>
      </c>
      <c r="G12" s="635">
        <f t="shared" si="0"/>
        <v>99.534883720930239</v>
      </c>
      <c r="H12" s="345">
        <f>F12/E12*100</f>
        <v>100</v>
      </c>
      <c r="J12" s="128"/>
      <c r="K12" s="128"/>
    </row>
    <row r="13" spans="2:11" ht="15.95" customHeight="1" thickBot="1" x14ac:dyDescent="0.3">
      <c r="B13" s="435" t="s">
        <v>19</v>
      </c>
      <c r="C13" s="1012" t="s">
        <v>313</v>
      </c>
      <c r="D13" s="416">
        <v>403027</v>
      </c>
      <c r="E13" s="417">
        <v>343453</v>
      </c>
      <c r="F13" s="417">
        <v>356970</v>
      </c>
      <c r="G13" s="635">
        <f t="shared" si="0"/>
        <v>85.218360060244109</v>
      </c>
      <c r="H13" s="345">
        <f>F13/E13*100</f>
        <v>103.93561855625077</v>
      </c>
      <c r="J13" s="128"/>
      <c r="K13" s="128"/>
    </row>
    <row r="14" spans="2:11" ht="15.95" customHeight="1" thickBot="1" x14ac:dyDescent="0.3">
      <c r="B14" s="435" t="s">
        <v>20</v>
      </c>
      <c r="C14" s="1012" t="s">
        <v>314</v>
      </c>
      <c r="D14" s="416">
        <v>-36302</v>
      </c>
      <c r="E14" s="417">
        <v>-145228</v>
      </c>
      <c r="F14" s="417">
        <v>-135306</v>
      </c>
      <c r="G14" s="635">
        <f t="shared" si="0"/>
        <v>400.05509338328471</v>
      </c>
      <c r="H14" s="345">
        <f t="shared" si="1"/>
        <v>93.167984135290709</v>
      </c>
      <c r="J14" s="128"/>
      <c r="K14" s="128"/>
    </row>
    <row r="15" spans="2:11" ht="15.95" customHeight="1" thickBot="1" x14ac:dyDescent="0.3">
      <c r="B15" s="435" t="s">
        <v>21</v>
      </c>
      <c r="C15" s="1012" t="s">
        <v>315</v>
      </c>
      <c r="D15" s="754">
        <v>32434</v>
      </c>
      <c r="E15" s="417">
        <v>29151</v>
      </c>
      <c r="F15" s="417">
        <v>20051</v>
      </c>
      <c r="G15" s="635">
        <f t="shared" si="0"/>
        <v>89.877905901214774</v>
      </c>
      <c r="H15" s="345">
        <f t="shared" si="1"/>
        <v>68.783232136118826</v>
      </c>
      <c r="J15" s="128"/>
      <c r="K15" s="128"/>
    </row>
    <row r="16" spans="2:11" ht="15.95" customHeight="1" thickBot="1" x14ac:dyDescent="0.3">
      <c r="B16" s="435" t="s">
        <v>22</v>
      </c>
      <c r="C16" s="1012" t="s">
        <v>316</v>
      </c>
      <c r="D16" s="416">
        <v>970088</v>
      </c>
      <c r="E16" s="417">
        <v>1000959</v>
      </c>
      <c r="F16" s="417">
        <v>1013732</v>
      </c>
      <c r="G16" s="635">
        <f t="shared" si="0"/>
        <v>103.18228861711516</v>
      </c>
      <c r="H16" s="345">
        <f t="shared" si="1"/>
        <v>101.27607624288308</v>
      </c>
      <c r="J16" s="128"/>
      <c r="K16" s="128"/>
    </row>
    <row r="17" spans="2:11" ht="15.95" customHeight="1" thickBot="1" x14ac:dyDescent="0.3">
      <c r="B17" s="435" t="s">
        <v>23</v>
      </c>
      <c r="C17" s="1012" t="s">
        <v>317</v>
      </c>
      <c r="D17" s="416">
        <v>-57589</v>
      </c>
      <c r="E17" s="417">
        <v>-58638</v>
      </c>
      <c r="F17" s="417">
        <v>-55286</v>
      </c>
      <c r="G17" s="635">
        <f t="shared" si="0"/>
        <v>101.82152841688517</v>
      </c>
      <c r="H17" s="345">
        <f>F17/E17*100</f>
        <v>94.283570380981615</v>
      </c>
      <c r="J17" s="128"/>
      <c r="K17" s="128"/>
    </row>
    <row r="18" spans="2:11" ht="30" customHeight="1" thickBot="1" x14ac:dyDescent="0.3">
      <c r="B18" s="435" t="s">
        <v>24</v>
      </c>
      <c r="C18" s="1012" t="s">
        <v>318</v>
      </c>
      <c r="D18" s="416">
        <v>-14</v>
      </c>
      <c r="E18" s="417">
        <v>-34</v>
      </c>
      <c r="F18" s="751">
        <v>-24</v>
      </c>
      <c r="G18" s="635">
        <f t="shared" si="0"/>
        <v>242.85714285714283</v>
      </c>
      <c r="H18" s="345">
        <f t="shared" ref="H18:H21" si="2">F18/E18*100</f>
        <v>70.588235294117652</v>
      </c>
      <c r="J18" s="128"/>
      <c r="K18" s="128"/>
    </row>
    <row r="19" spans="2:11" ht="30" customHeight="1" thickBot="1" x14ac:dyDescent="0.3">
      <c r="B19" s="435" t="s">
        <v>26</v>
      </c>
      <c r="C19" s="1012" t="s">
        <v>319</v>
      </c>
      <c r="D19" s="416">
        <v>-1255</v>
      </c>
      <c r="E19" s="417">
        <v>0</v>
      </c>
      <c r="F19" s="417">
        <v>0</v>
      </c>
      <c r="G19" s="635" t="s">
        <v>25</v>
      </c>
      <c r="H19" s="345" t="s">
        <v>25</v>
      </c>
      <c r="J19" s="128"/>
      <c r="K19" s="128"/>
    </row>
    <row r="20" spans="2:11" ht="30" customHeight="1" thickBot="1" x14ac:dyDescent="0.3">
      <c r="B20" s="435" t="s">
        <v>27</v>
      </c>
      <c r="C20" s="1012" t="s">
        <v>320</v>
      </c>
      <c r="D20" s="416">
        <v>-1349</v>
      </c>
      <c r="E20" s="417">
        <v>-8300</v>
      </c>
      <c r="F20" s="417">
        <v>-9106</v>
      </c>
      <c r="G20" s="635">
        <f t="shared" si="0"/>
        <v>615.27057079318013</v>
      </c>
      <c r="H20" s="345">
        <f>F20/E20*100</f>
        <v>109.71084337349397</v>
      </c>
      <c r="J20" s="128"/>
      <c r="K20" s="128"/>
    </row>
    <row r="21" spans="2:11" ht="30" customHeight="1" thickBot="1" x14ac:dyDescent="0.3">
      <c r="B21" s="435" t="s">
        <v>28</v>
      </c>
      <c r="C21" s="1012" t="s">
        <v>321</v>
      </c>
      <c r="D21" s="416">
        <v>-15950</v>
      </c>
      <c r="E21" s="417">
        <v>-16266</v>
      </c>
      <c r="F21" s="417">
        <v>-16266</v>
      </c>
      <c r="G21" s="635">
        <f t="shared" si="0"/>
        <v>101.98119122257052</v>
      </c>
      <c r="H21" s="345">
        <f t="shared" si="2"/>
        <v>100</v>
      </c>
      <c r="J21" s="128"/>
      <c r="K21" s="128"/>
    </row>
    <row r="22" spans="2:11" ht="15.95" customHeight="1" thickBot="1" x14ac:dyDescent="0.3">
      <c r="B22" s="436" t="s">
        <v>29</v>
      </c>
      <c r="C22" s="1012" t="s">
        <v>322</v>
      </c>
      <c r="D22" s="437">
        <v>-67162</v>
      </c>
      <c r="E22" s="438">
        <v>0</v>
      </c>
      <c r="F22" s="438">
        <v>0</v>
      </c>
      <c r="G22" s="636" t="s">
        <v>25</v>
      </c>
      <c r="H22" s="345" t="s">
        <v>25</v>
      </c>
      <c r="J22" s="128"/>
      <c r="K22" s="128"/>
    </row>
    <row r="23" spans="2:11" ht="20.100000000000001" customHeight="1" thickBot="1" x14ac:dyDescent="0.3">
      <c r="B23" s="429" t="s">
        <v>30</v>
      </c>
      <c r="C23" s="1011" t="s">
        <v>323</v>
      </c>
      <c r="D23" s="430">
        <v>0</v>
      </c>
      <c r="E23" s="431">
        <v>0</v>
      </c>
      <c r="F23" s="431">
        <v>0</v>
      </c>
      <c r="G23" s="633" t="s">
        <v>25</v>
      </c>
      <c r="H23" s="428" t="s">
        <v>25</v>
      </c>
      <c r="J23" s="128"/>
      <c r="K23" s="128"/>
    </row>
    <row r="24" spans="2:11" ht="20.100000000000001" customHeight="1" thickBot="1" x14ac:dyDescent="0.3">
      <c r="B24" s="429" t="s">
        <v>31</v>
      </c>
      <c r="C24" s="1012" t="s">
        <v>324</v>
      </c>
      <c r="D24" s="430">
        <f>SUM(D25:D29)</f>
        <v>33804</v>
      </c>
      <c r="E24" s="431">
        <f>SUM(E25:E29)</f>
        <v>117053</v>
      </c>
      <c r="F24" s="431">
        <f>SUM(F25:F29)</f>
        <v>112399</v>
      </c>
      <c r="G24" s="633">
        <f t="shared" si="0"/>
        <v>346.26967222813869</v>
      </c>
      <c r="H24" s="428">
        <f t="shared" si="1"/>
        <v>96.024023305682036</v>
      </c>
      <c r="J24" s="128"/>
      <c r="K24" s="128"/>
    </row>
    <row r="25" spans="2:11" ht="15.95" customHeight="1" thickBot="1" x14ac:dyDescent="0.3">
      <c r="B25" s="432" t="s">
        <v>32</v>
      </c>
      <c r="C25" s="1011" t="s">
        <v>325</v>
      </c>
      <c r="D25" s="433">
        <v>170158</v>
      </c>
      <c r="E25" s="434">
        <v>117067</v>
      </c>
      <c r="F25" s="434">
        <v>112413</v>
      </c>
      <c r="G25" s="634">
        <f t="shared" si="0"/>
        <v>68.798998577792403</v>
      </c>
      <c r="H25" s="235">
        <f t="shared" si="1"/>
        <v>96.024498791290455</v>
      </c>
      <c r="J25" s="128"/>
      <c r="K25" s="128"/>
    </row>
    <row r="26" spans="2:11" ht="15.95" customHeight="1" thickBot="1" x14ac:dyDescent="0.3">
      <c r="B26" s="435" t="s">
        <v>33</v>
      </c>
      <c r="C26" s="1012" t="s">
        <v>326</v>
      </c>
      <c r="D26" s="416">
        <v>-14</v>
      </c>
      <c r="E26" s="417">
        <v>-14</v>
      </c>
      <c r="F26" s="417">
        <v>-14</v>
      </c>
      <c r="G26" s="635">
        <f t="shared" si="0"/>
        <v>100</v>
      </c>
      <c r="H26" s="345">
        <f t="shared" si="1"/>
        <v>100</v>
      </c>
      <c r="J26" s="128"/>
      <c r="K26" s="128"/>
    </row>
    <row r="27" spans="2:11" ht="15.95" customHeight="1" thickBot="1" x14ac:dyDescent="0.3">
      <c r="B27" s="435" t="s">
        <v>34</v>
      </c>
      <c r="C27" s="1012" t="s">
        <v>327</v>
      </c>
      <c r="D27" s="754">
        <v>163609</v>
      </c>
      <c r="E27" s="417">
        <v>0</v>
      </c>
      <c r="F27" s="417">
        <v>0</v>
      </c>
      <c r="G27" s="635">
        <f>E27/D27*100</f>
        <v>0</v>
      </c>
      <c r="H27" s="345" t="s">
        <v>25</v>
      </c>
      <c r="J27" s="128"/>
      <c r="K27" s="128"/>
    </row>
    <row r="28" spans="2:11" ht="30" customHeight="1" thickBot="1" x14ac:dyDescent="0.3">
      <c r="B28" s="435" t="s">
        <v>35</v>
      </c>
      <c r="C28" s="1012" t="s">
        <v>328</v>
      </c>
      <c r="D28" s="416">
        <v>1255</v>
      </c>
      <c r="E28" s="417">
        <v>0</v>
      </c>
      <c r="F28" s="417">
        <v>0</v>
      </c>
      <c r="G28" s="635">
        <f>E28/D28*100</f>
        <v>0</v>
      </c>
      <c r="H28" s="345" t="s">
        <v>25</v>
      </c>
      <c r="J28" s="128"/>
      <c r="K28" s="128"/>
    </row>
    <row r="29" spans="2:11" ht="15.95" customHeight="1" thickBot="1" x14ac:dyDescent="0.3">
      <c r="B29" s="436" t="s">
        <v>36</v>
      </c>
      <c r="C29" s="1012" t="s">
        <v>329</v>
      </c>
      <c r="D29" s="437">
        <v>-301204</v>
      </c>
      <c r="E29" s="438">
        <v>0</v>
      </c>
      <c r="F29" s="438">
        <v>0</v>
      </c>
      <c r="G29" s="636">
        <f t="shared" si="0"/>
        <v>0</v>
      </c>
      <c r="H29" s="350" t="s">
        <v>25</v>
      </c>
      <c r="J29" s="128"/>
      <c r="K29" s="128"/>
    </row>
    <row r="31" spans="2:11" ht="28.5" customHeight="1" x14ac:dyDescent="0.25">
      <c r="B31" s="1162" t="s">
        <v>330</v>
      </c>
      <c r="C31" s="1162"/>
      <c r="D31" s="1162"/>
      <c r="E31" s="1162"/>
      <c r="F31" s="1162"/>
      <c r="G31" s="1162"/>
      <c r="H31" s="1162"/>
    </row>
    <row r="33" spans="2:2" x14ac:dyDescent="0.25">
      <c r="B33" s="739"/>
    </row>
    <row r="34" spans="2:2" x14ac:dyDescent="0.25">
      <c r="B34" s="739"/>
    </row>
  </sheetData>
  <mergeCells count="3">
    <mergeCell ref="B4:H4"/>
    <mergeCell ref="G5:H5"/>
    <mergeCell ref="B31:H31"/>
  </mergeCells>
  <pageMargins left="0.70866141732283472" right="0.70866141732283472" top="0.74803149606299213" bottom="0.74803149606299213" header="0.31496062992125984" footer="0.31496062992125984"/>
  <pageSetup paperSize="9" scale="81" fitToHeight="3" orientation="landscape" r:id="rId1"/>
  <ignoredErrors>
    <ignoredError sqref="D9:F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27"/>
  <sheetViews>
    <sheetView workbookViewId="0">
      <selection activeCell="B29" sqref="B29"/>
    </sheetView>
  </sheetViews>
  <sheetFormatPr defaultRowHeight="15" x14ac:dyDescent="0.25"/>
  <cols>
    <col min="2" max="2" width="7.85546875" customWidth="1"/>
    <col min="3" max="3" width="58.5703125" customWidth="1"/>
    <col min="4" max="4" width="11.28515625" customWidth="1"/>
    <col min="5" max="5" width="10.5703125" customWidth="1"/>
    <col min="6" max="6" width="10" customWidth="1"/>
    <col min="7" max="7" width="10.42578125" customWidth="1"/>
    <col min="8" max="8" width="10" customWidth="1"/>
  </cols>
  <sheetData>
    <row r="4" spans="2:8" ht="16.5" thickBot="1" x14ac:dyDescent="0.3">
      <c r="B4" s="1072" t="s">
        <v>168</v>
      </c>
      <c r="C4" s="1072"/>
      <c r="D4" s="1072"/>
      <c r="E4" s="1072"/>
      <c r="F4" s="1072"/>
      <c r="G4" s="1072"/>
      <c r="H4" s="1072"/>
    </row>
    <row r="5" spans="2:8" ht="22.5" customHeight="1" thickBot="1" x14ac:dyDescent="0.3">
      <c r="B5" s="859" t="s">
        <v>167</v>
      </c>
      <c r="C5" s="836" t="s">
        <v>169</v>
      </c>
      <c r="D5" s="834" t="s">
        <v>132</v>
      </c>
      <c r="E5" s="834" t="s">
        <v>133</v>
      </c>
      <c r="F5" s="834" t="s">
        <v>134</v>
      </c>
      <c r="G5" s="834" t="s">
        <v>135</v>
      </c>
      <c r="H5" s="835" t="s">
        <v>138</v>
      </c>
    </row>
    <row r="6" spans="2:8" ht="15.75" thickBot="1" x14ac:dyDescent="0.3">
      <c r="B6" s="299">
        <v>1</v>
      </c>
      <c r="C6" s="480">
        <v>2</v>
      </c>
      <c r="D6" s="480">
        <v>3</v>
      </c>
      <c r="E6" s="480">
        <v>4</v>
      </c>
      <c r="F6" s="480">
        <v>5</v>
      </c>
      <c r="G6" s="480">
        <v>6</v>
      </c>
      <c r="H6" s="837">
        <v>7</v>
      </c>
    </row>
    <row r="7" spans="2:8" ht="15.95" customHeight="1" thickBot="1" x14ac:dyDescent="0.3">
      <c r="B7" s="1073" t="s">
        <v>170</v>
      </c>
      <c r="C7" s="1074"/>
      <c r="D7" s="1074"/>
      <c r="E7" s="1074"/>
      <c r="F7" s="1074"/>
      <c r="G7" s="1074"/>
      <c r="H7" s="1075"/>
    </row>
    <row r="8" spans="2:8" ht="15.95" customHeight="1" x14ac:dyDescent="0.25">
      <c r="B8" s="250" t="s">
        <v>67</v>
      </c>
      <c r="C8" s="838" t="s">
        <v>171</v>
      </c>
      <c r="D8" s="898">
        <v>2.2999999999999998</v>
      </c>
      <c r="E8" s="898">
        <v>3</v>
      </c>
      <c r="F8" s="898">
        <v>2.2000000000000002</v>
      </c>
      <c r="G8" s="898">
        <v>-3.5</v>
      </c>
      <c r="H8" s="899">
        <v>6.4</v>
      </c>
    </row>
    <row r="9" spans="2:8" ht="15.95" customHeight="1" x14ac:dyDescent="0.25">
      <c r="B9" s="253" t="s">
        <v>68</v>
      </c>
      <c r="C9" s="841" t="s">
        <v>172</v>
      </c>
      <c r="D9" s="810">
        <v>2.6</v>
      </c>
      <c r="E9" s="810">
        <v>1.9</v>
      </c>
      <c r="F9" s="810">
        <v>1.3</v>
      </c>
      <c r="G9" s="810">
        <v>-6.6</v>
      </c>
      <c r="H9" s="860">
        <v>4.4000000000000004</v>
      </c>
    </row>
    <row r="10" spans="2:8" ht="15.95" customHeight="1" x14ac:dyDescent="0.25">
      <c r="B10" s="253" t="s">
        <v>69</v>
      </c>
      <c r="C10" s="841" t="s">
        <v>136</v>
      </c>
      <c r="D10" s="810">
        <v>3</v>
      </c>
      <c r="E10" s="810">
        <v>2.2999999999999998</v>
      </c>
      <c r="F10" s="810">
        <v>1.7</v>
      </c>
      <c r="G10" s="810">
        <v>-6.1</v>
      </c>
      <c r="H10" s="860">
        <v>4.4000000000000004</v>
      </c>
    </row>
    <row r="11" spans="2:8" ht="15.95" customHeight="1" x14ac:dyDescent="0.25">
      <c r="B11" s="253" t="s">
        <v>70</v>
      </c>
      <c r="C11" s="841" t="s">
        <v>173</v>
      </c>
      <c r="D11" s="810">
        <v>4.8</v>
      </c>
      <c r="E11" s="810">
        <v>4.4000000000000004</v>
      </c>
      <c r="F11" s="810">
        <v>3.2</v>
      </c>
      <c r="G11" s="810">
        <v>-5.5</v>
      </c>
      <c r="H11" s="860">
        <v>3.7</v>
      </c>
    </row>
    <row r="12" spans="2:8" ht="15.95" customHeight="1" x14ac:dyDescent="0.25">
      <c r="B12" s="253" t="s">
        <v>71</v>
      </c>
      <c r="C12" s="841" t="s">
        <v>174</v>
      </c>
      <c r="D12" s="810">
        <v>3.4</v>
      </c>
      <c r="E12" s="810">
        <v>2.8</v>
      </c>
      <c r="F12" s="810">
        <v>2.9</v>
      </c>
      <c r="G12" s="810">
        <v>-9</v>
      </c>
      <c r="H12" s="860">
        <v>4.7</v>
      </c>
    </row>
    <row r="13" spans="2:8" ht="15.95" customHeight="1" x14ac:dyDescent="0.25">
      <c r="B13" s="253" t="s">
        <v>72</v>
      </c>
      <c r="C13" s="841" t="s">
        <v>175</v>
      </c>
      <c r="D13" s="810">
        <v>2.1</v>
      </c>
      <c r="E13" s="810">
        <v>4.5</v>
      </c>
      <c r="F13" s="810">
        <v>4.2</v>
      </c>
      <c r="G13" s="810">
        <v>-1</v>
      </c>
      <c r="H13" s="860">
        <v>5</v>
      </c>
    </row>
    <row r="14" spans="2:8" ht="15.95" customHeight="1" thickBot="1" x14ac:dyDescent="0.3">
      <c r="B14" s="254" t="s">
        <v>73</v>
      </c>
      <c r="C14" s="844" t="s">
        <v>137</v>
      </c>
      <c r="D14" s="900">
        <v>3.2</v>
      </c>
      <c r="E14" s="900">
        <v>3.7</v>
      </c>
      <c r="F14" s="900">
        <v>2.8</v>
      </c>
      <c r="G14" s="900">
        <v>-5.5</v>
      </c>
      <c r="H14" s="901">
        <v>3.5</v>
      </c>
    </row>
    <row r="15" spans="2:8" ht="15.95" customHeight="1" thickBot="1" x14ac:dyDescent="0.3">
      <c r="B15" s="1073" t="s">
        <v>176</v>
      </c>
      <c r="C15" s="1074"/>
      <c r="D15" s="1074"/>
      <c r="E15" s="1074"/>
      <c r="F15" s="1074"/>
      <c r="G15" s="1074"/>
      <c r="H15" s="1075"/>
    </row>
    <row r="16" spans="2:8" ht="15.95" customHeight="1" x14ac:dyDescent="0.25">
      <c r="B16" s="250" t="s">
        <v>67</v>
      </c>
      <c r="C16" s="847" t="s">
        <v>171</v>
      </c>
      <c r="D16" s="839">
        <v>2.1</v>
      </c>
      <c r="E16" s="839">
        <v>2.4</v>
      </c>
      <c r="F16" s="839">
        <v>1.8</v>
      </c>
      <c r="G16" s="839">
        <v>1.2</v>
      </c>
      <c r="H16" s="840">
        <v>2.2999999999999998</v>
      </c>
    </row>
    <row r="17" spans="2:15" ht="15.95" customHeight="1" x14ac:dyDescent="0.25">
      <c r="B17" s="253" t="s">
        <v>68</v>
      </c>
      <c r="C17" s="815" t="s">
        <v>172</v>
      </c>
      <c r="D17" s="842">
        <v>1.5</v>
      </c>
      <c r="E17" s="842">
        <v>1.8</v>
      </c>
      <c r="F17" s="842">
        <v>1.2</v>
      </c>
      <c r="G17" s="842">
        <v>0.3</v>
      </c>
      <c r="H17" s="843">
        <v>1.4</v>
      </c>
      <c r="L17" s="920"/>
      <c r="M17" s="934"/>
      <c r="N17" s="934"/>
      <c r="O17" s="934"/>
    </row>
    <row r="18" spans="2:15" ht="15.95" customHeight="1" thickBot="1" x14ac:dyDescent="0.3">
      <c r="B18" s="254" t="s">
        <v>69</v>
      </c>
      <c r="C18" s="848" t="s">
        <v>137</v>
      </c>
      <c r="D18" s="845">
        <v>0.8</v>
      </c>
      <c r="E18" s="845">
        <v>1.4</v>
      </c>
      <c r="F18" s="845">
        <v>0.6</v>
      </c>
      <c r="G18" s="845">
        <v>-0.6</v>
      </c>
      <c r="H18" s="846">
        <v>1.2</v>
      </c>
      <c r="L18" s="920"/>
      <c r="M18" s="934"/>
      <c r="N18" s="934"/>
      <c r="O18" s="934"/>
    </row>
    <row r="19" spans="2:15" ht="15.95" customHeight="1" thickBot="1" x14ac:dyDescent="0.3">
      <c r="B19" s="1076" t="s">
        <v>177</v>
      </c>
      <c r="C19" s="1077"/>
      <c r="D19" s="1077"/>
      <c r="E19" s="1077"/>
      <c r="F19" s="1077"/>
      <c r="G19" s="1077"/>
      <c r="H19" s="1078"/>
      <c r="L19" s="920"/>
      <c r="M19" s="934"/>
      <c r="N19" s="934"/>
      <c r="O19" s="934"/>
    </row>
    <row r="20" spans="2:15" ht="15.95" customHeight="1" x14ac:dyDescent="0.25">
      <c r="B20" s="849" t="s">
        <v>67</v>
      </c>
      <c r="C20" s="850" t="s">
        <v>178</v>
      </c>
      <c r="D20" s="851">
        <v>-0.27</v>
      </c>
      <c r="E20" s="851">
        <v>-0.25</v>
      </c>
      <c r="F20" s="851">
        <v>-0.35</v>
      </c>
      <c r="G20" s="851">
        <v>-0.51</v>
      </c>
      <c r="H20" s="852">
        <v>-0.52</v>
      </c>
      <c r="L20" s="920"/>
      <c r="M20" s="934"/>
      <c r="N20" s="934"/>
      <c r="O20" s="934"/>
    </row>
    <row r="21" spans="2:15" ht="15.95" customHeight="1" x14ac:dyDescent="0.25">
      <c r="B21" s="503" t="s">
        <v>68</v>
      </c>
      <c r="C21" s="853" t="s">
        <v>179</v>
      </c>
      <c r="D21" s="854">
        <v>0.3</v>
      </c>
      <c r="E21" s="854">
        <v>0.19</v>
      </c>
      <c r="F21" s="854">
        <v>-0.3</v>
      </c>
      <c r="G21" s="855">
        <v>-0.62</v>
      </c>
      <c r="H21" s="911">
        <v>-0.28999999999999998</v>
      </c>
      <c r="L21" s="920"/>
      <c r="M21" s="920"/>
      <c r="N21" s="920"/>
      <c r="O21" s="920"/>
    </row>
    <row r="22" spans="2:15" ht="15.95" customHeight="1" thickBot="1" x14ac:dyDescent="0.3">
      <c r="B22" s="856" t="s">
        <v>69</v>
      </c>
      <c r="C22" s="857" t="s">
        <v>180</v>
      </c>
      <c r="D22" s="858">
        <v>1.8</v>
      </c>
      <c r="E22" s="858">
        <v>2.98</v>
      </c>
      <c r="F22" s="858">
        <v>1.37</v>
      </c>
      <c r="G22" s="858">
        <v>0.57999999999999996</v>
      </c>
      <c r="H22" s="912">
        <v>0.88</v>
      </c>
      <c r="L22" s="920"/>
      <c r="M22" s="920"/>
      <c r="N22" s="920"/>
      <c r="O22" s="920"/>
    </row>
    <row r="23" spans="2:15" x14ac:dyDescent="0.25">
      <c r="C23" s="853"/>
      <c r="D23" s="854"/>
      <c r="E23" s="854"/>
      <c r="F23" s="854"/>
      <c r="G23" s="854"/>
      <c r="H23" s="854"/>
      <c r="L23" s="920"/>
      <c r="M23" s="920"/>
      <c r="N23" s="920"/>
      <c r="O23" s="920"/>
    </row>
    <row r="24" spans="2:15" x14ac:dyDescent="0.25">
      <c r="B24" s="1079" t="s">
        <v>181</v>
      </c>
      <c r="C24" s="1079"/>
      <c r="D24" s="1079"/>
      <c r="E24" s="1079"/>
      <c r="F24" s="1079"/>
      <c r="G24" s="1079"/>
      <c r="H24" s="1079"/>
      <c r="L24" s="920"/>
      <c r="M24" s="920"/>
      <c r="N24" s="920"/>
      <c r="O24" s="920"/>
    </row>
    <row r="25" spans="2:15" s="739" customFormat="1" x14ac:dyDescent="0.25">
      <c r="B25" s="1071" t="s">
        <v>182</v>
      </c>
      <c r="C25" s="1071"/>
      <c r="D25" s="1071"/>
      <c r="E25" s="1071"/>
      <c r="F25" s="1071"/>
      <c r="G25" s="1071"/>
      <c r="H25" s="1071"/>
    </row>
    <row r="26" spans="2:15" s="739" customFormat="1" x14ac:dyDescent="0.25">
      <c r="B26" s="902" t="s">
        <v>183</v>
      </c>
      <c r="C26" s="902"/>
      <c r="D26" s="902"/>
      <c r="E26" s="902"/>
      <c r="F26" s="902"/>
      <c r="G26" s="902"/>
      <c r="H26" s="902"/>
    </row>
    <row r="27" spans="2:15" ht="15" customHeight="1" x14ac:dyDescent="0.25">
      <c r="B27" s="293" t="s">
        <v>184</v>
      </c>
      <c r="C27" s="293"/>
      <c r="L27" s="920"/>
      <c r="M27" s="920"/>
      <c r="N27" s="920"/>
      <c r="O27" s="920"/>
    </row>
  </sheetData>
  <mergeCells count="6">
    <mergeCell ref="B25:H25"/>
    <mergeCell ref="B4:H4"/>
    <mergeCell ref="B7:H7"/>
    <mergeCell ref="B15:H15"/>
    <mergeCell ref="B19:H19"/>
    <mergeCell ref="B24:H24"/>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9"/>
  <sheetViews>
    <sheetView workbookViewId="0">
      <selection activeCell="C18" sqref="C18"/>
    </sheetView>
  </sheetViews>
  <sheetFormatPr defaultColWidth="8.85546875" defaultRowHeight="15" x14ac:dyDescent="0.25"/>
  <cols>
    <col min="1" max="2" width="8.85546875" style="50"/>
    <col min="3" max="3" width="47.5703125" style="50" customWidth="1"/>
    <col min="4" max="4" width="14.140625" style="50" customWidth="1"/>
    <col min="5" max="5" width="11.140625" style="50" customWidth="1"/>
    <col min="6" max="6" width="12.42578125" style="50" customWidth="1"/>
    <col min="7" max="7" width="11.7109375" style="50" customWidth="1"/>
    <col min="8" max="8" width="11.85546875" style="50" bestFit="1" customWidth="1"/>
    <col min="9" max="9" width="10.28515625" style="50" customWidth="1"/>
    <col min="10" max="10" width="10.42578125" style="50" customWidth="1"/>
    <col min="11" max="11" width="10.5703125" style="50" customWidth="1"/>
    <col min="12" max="12" width="8.85546875" style="50"/>
    <col min="13" max="13" width="11.7109375" style="50" bestFit="1" customWidth="1"/>
    <col min="14" max="14" width="8.85546875" style="50"/>
    <col min="15" max="15" width="10.140625" style="50" bestFit="1" customWidth="1"/>
    <col min="16" max="16" width="8.85546875" style="50"/>
    <col min="17" max="17" width="10.140625" style="50" bestFit="1" customWidth="1"/>
    <col min="18" max="16384" width="8.85546875" style="50"/>
  </cols>
  <sheetData>
    <row r="3" spans="2:17" ht="16.5" thickBot="1" x14ac:dyDescent="0.3">
      <c r="C3" s="48"/>
      <c r="D3" s="48"/>
      <c r="E3" s="48"/>
      <c r="F3" s="48"/>
      <c r="G3" s="48"/>
      <c r="H3" s="48"/>
      <c r="I3" s="48"/>
      <c r="J3" s="48"/>
      <c r="K3" s="49" t="s">
        <v>223</v>
      </c>
    </row>
    <row r="4" spans="2:17" ht="20.100000000000001" customHeight="1" thickBot="1" x14ac:dyDescent="0.3">
      <c r="B4" s="1187" t="s">
        <v>331</v>
      </c>
      <c r="C4" s="1188"/>
      <c r="D4" s="1188"/>
      <c r="E4" s="1188"/>
      <c r="F4" s="1188"/>
      <c r="G4" s="1188"/>
      <c r="H4" s="1188"/>
      <c r="I4" s="1188"/>
      <c r="J4" s="1188"/>
      <c r="K4" s="1189"/>
    </row>
    <row r="5" spans="2:17" ht="16.5" thickBot="1" x14ac:dyDescent="0.3">
      <c r="B5" s="1198" t="s">
        <v>167</v>
      </c>
      <c r="C5" s="1196" t="s">
        <v>332</v>
      </c>
      <c r="D5" s="1192" t="s">
        <v>123</v>
      </c>
      <c r="E5" s="1192"/>
      <c r="F5" s="1200" t="s">
        <v>117</v>
      </c>
      <c r="G5" s="1200"/>
      <c r="H5" s="1192" t="s">
        <v>151</v>
      </c>
      <c r="I5" s="1192"/>
      <c r="J5" s="1192" t="s">
        <v>196</v>
      </c>
      <c r="K5" s="1193"/>
    </row>
    <row r="6" spans="2:17" ht="16.5" thickBot="1" x14ac:dyDescent="0.3">
      <c r="B6" s="1199"/>
      <c r="C6" s="1197"/>
      <c r="D6" s="974" t="s">
        <v>197</v>
      </c>
      <c r="E6" s="1013" t="s">
        <v>198</v>
      </c>
      <c r="F6" s="974" t="s">
        <v>197</v>
      </c>
      <c r="G6" s="1013" t="s">
        <v>198</v>
      </c>
      <c r="H6" s="974" t="s">
        <v>197</v>
      </c>
      <c r="I6" s="1013" t="s">
        <v>198</v>
      </c>
      <c r="J6" s="452" t="s">
        <v>105</v>
      </c>
      <c r="K6" s="453" t="s">
        <v>106</v>
      </c>
    </row>
    <row r="7" spans="2:17" s="450" customFormat="1" ht="13.5" thickBot="1" x14ac:dyDescent="0.25">
      <c r="B7" s="451">
        <v>1</v>
      </c>
      <c r="C7" s="447">
        <v>2</v>
      </c>
      <c r="D7" s="448">
        <v>3</v>
      </c>
      <c r="E7" s="448">
        <v>4</v>
      </c>
      <c r="F7" s="448">
        <v>5</v>
      </c>
      <c r="G7" s="448">
        <v>6</v>
      </c>
      <c r="H7" s="448">
        <v>7</v>
      </c>
      <c r="I7" s="448">
        <v>8</v>
      </c>
      <c r="J7" s="448">
        <v>9</v>
      </c>
      <c r="K7" s="449">
        <v>10</v>
      </c>
    </row>
    <row r="8" spans="2:17" ht="21.75" customHeight="1" thickBot="1" x14ac:dyDescent="0.3">
      <c r="B8" s="470" t="s">
        <v>67</v>
      </c>
      <c r="C8" s="1014" t="s">
        <v>333</v>
      </c>
      <c r="D8" s="454">
        <v>13088785</v>
      </c>
      <c r="E8" s="455">
        <f>D8/D12*100</f>
        <v>87.07104466015025</v>
      </c>
      <c r="F8" s="454">
        <v>12843833</v>
      </c>
      <c r="G8" s="456">
        <f>F8/F12*100</f>
        <v>91.006242837345695</v>
      </c>
      <c r="H8" s="457">
        <v>13045538</v>
      </c>
      <c r="I8" s="456">
        <f>H8/H12*100</f>
        <v>90.337593140138196</v>
      </c>
      <c r="J8" s="458">
        <f>F8/D8*100</f>
        <v>98.128535230733789</v>
      </c>
      <c r="K8" s="459">
        <f>H8/F8*100</f>
        <v>101.57044240609481</v>
      </c>
      <c r="L8" s="61"/>
      <c r="M8" s="763"/>
      <c r="O8" s="61"/>
      <c r="Q8" s="61"/>
    </row>
    <row r="9" spans="2:17" ht="20.25" customHeight="1" thickBot="1" x14ac:dyDescent="0.3">
      <c r="B9" s="471" t="s">
        <v>68</v>
      </c>
      <c r="C9" s="1014" t="s">
        <v>334</v>
      </c>
      <c r="D9" s="439">
        <v>0</v>
      </c>
      <c r="E9" s="440">
        <f>D9/D12*100</f>
        <v>0</v>
      </c>
      <c r="F9" s="439">
        <v>0</v>
      </c>
      <c r="G9" s="440">
        <v>0</v>
      </c>
      <c r="H9" s="444">
        <v>0</v>
      </c>
      <c r="I9" s="440">
        <v>0</v>
      </c>
      <c r="J9" s="443" t="s">
        <v>25</v>
      </c>
      <c r="K9" s="460" t="s">
        <v>25</v>
      </c>
      <c r="L9" s="61"/>
      <c r="M9" s="763"/>
    </row>
    <row r="10" spans="2:17" ht="22.5" customHeight="1" thickBot="1" x14ac:dyDescent="0.3">
      <c r="B10" s="471" t="s">
        <v>69</v>
      </c>
      <c r="C10" s="1014" t="s">
        <v>335</v>
      </c>
      <c r="D10" s="445">
        <v>237686</v>
      </c>
      <c r="E10" s="440">
        <f>D10/D12*100</f>
        <v>1.5811680244646447</v>
      </c>
      <c r="F10" s="445">
        <v>119065</v>
      </c>
      <c r="G10" s="441">
        <f>F10/F12*100</f>
        <v>0.84364677611648842</v>
      </c>
      <c r="H10" s="442">
        <v>248037</v>
      </c>
      <c r="I10" s="441">
        <f>H10/H12*100</f>
        <v>1.7176037960029291</v>
      </c>
      <c r="J10" s="443">
        <f t="shared" ref="J10:J12" si="0">F10/D10*100</f>
        <v>50.093400536842722</v>
      </c>
      <c r="K10" s="460">
        <f t="shared" ref="K10:K12" si="1">H10/F10*100</f>
        <v>208.32066518288329</v>
      </c>
      <c r="L10" s="61"/>
      <c r="M10" s="763"/>
      <c r="O10" s="61"/>
      <c r="Q10" s="61"/>
    </row>
    <row r="11" spans="2:17" ht="21.75" customHeight="1" thickBot="1" x14ac:dyDescent="0.3">
      <c r="B11" s="472" t="s">
        <v>70</v>
      </c>
      <c r="C11" s="1014" t="s">
        <v>336</v>
      </c>
      <c r="D11" s="461">
        <v>1705834</v>
      </c>
      <c r="E11" s="462">
        <f>D11/D12*100</f>
        <v>11.3477873153851</v>
      </c>
      <c r="F11" s="461">
        <v>1150236</v>
      </c>
      <c r="G11" s="462">
        <f>F11/F12*100</f>
        <v>8.1501103865378166</v>
      </c>
      <c r="H11" s="463">
        <v>1147299</v>
      </c>
      <c r="I11" s="462">
        <f>H11/H12*100</f>
        <v>7.9448030638588767</v>
      </c>
      <c r="J11" s="464">
        <f t="shared" si="0"/>
        <v>67.429538864860234</v>
      </c>
      <c r="K11" s="60">
        <f t="shared" si="1"/>
        <v>99.744661095636019</v>
      </c>
      <c r="L11" s="61"/>
      <c r="M11" s="763"/>
      <c r="O11" s="61"/>
      <c r="Q11" s="61"/>
    </row>
    <row r="12" spans="2:17" ht="25.5" customHeight="1" thickBot="1" x14ac:dyDescent="0.3">
      <c r="B12" s="1194" t="s">
        <v>337</v>
      </c>
      <c r="C12" s="1195"/>
      <c r="D12" s="465">
        <f t="shared" ref="D12:I12" si="2">SUM(D8:D11)</f>
        <v>15032305</v>
      </c>
      <c r="E12" s="466">
        <f t="shared" si="2"/>
        <v>100</v>
      </c>
      <c r="F12" s="465">
        <f t="shared" si="2"/>
        <v>14113134</v>
      </c>
      <c r="G12" s="446">
        <f t="shared" si="2"/>
        <v>100</v>
      </c>
      <c r="H12" s="467">
        <f t="shared" si="2"/>
        <v>14440874</v>
      </c>
      <c r="I12" s="466">
        <f t="shared" si="2"/>
        <v>100</v>
      </c>
      <c r="J12" s="468">
        <f t="shared" si="0"/>
        <v>93.88536222488834</v>
      </c>
      <c r="K12" s="469">
        <f t="shared" si="1"/>
        <v>102.32223402682918</v>
      </c>
      <c r="L12" s="61"/>
      <c r="M12" s="763"/>
      <c r="O12" s="61"/>
      <c r="Q12" s="61"/>
    </row>
    <row r="13" spans="2:17" x14ac:dyDescent="0.25">
      <c r="K13" s="67"/>
    </row>
    <row r="14" spans="2:17" x14ac:dyDescent="0.25">
      <c r="B14" s="450" t="s">
        <v>338</v>
      </c>
    </row>
    <row r="15" spans="2:17" x14ac:dyDescent="0.25">
      <c r="D15" s="61"/>
      <c r="F15" s="61"/>
      <c r="H15" s="61"/>
    </row>
    <row r="17" spans="4:8" x14ac:dyDescent="0.25">
      <c r="D17" s="763"/>
      <c r="F17" s="61"/>
      <c r="H17" s="61"/>
    </row>
    <row r="18" spans="4:8" x14ac:dyDescent="0.25">
      <c r="D18" s="61"/>
      <c r="F18" s="61"/>
      <c r="H18" s="61"/>
    </row>
    <row r="19" spans="4:8" x14ac:dyDescent="0.25">
      <c r="D19" s="61"/>
      <c r="F19" s="61"/>
      <c r="H19" s="61"/>
    </row>
  </sheetData>
  <mergeCells count="8">
    <mergeCell ref="B4:K4"/>
    <mergeCell ref="J5:K5"/>
    <mergeCell ref="B12:C12"/>
    <mergeCell ref="C5:C6"/>
    <mergeCell ref="D5:E5"/>
    <mergeCell ref="H5:I5"/>
    <mergeCell ref="B5:B6"/>
    <mergeCell ref="F5:G5"/>
  </mergeCells>
  <pageMargins left="0.7" right="0.7" top="0.75" bottom="0.75" header="0.3" footer="0.3"/>
  <pageSetup orientation="portrait" r:id="rId1"/>
  <ignoredErrors>
    <ignoredError sqref="D12 F12 H12"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C17" sqref="C17"/>
    </sheetView>
  </sheetViews>
  <sheetFormatPr defaultRowHeight="15" x14ac:dyDescent="0.25"/>
  <cols>
    <col min="3" max="3" width="51.85546875" customWidth="1"/>
    <col min="4" max="4" width="22.85546875" customWidth="1"/>
    <col min="5" max="5" width="23" customWidth="1"/>
    <col min="6" max="6" width="16.7109375" customWidth="1"/>
    <col min="8" max="8" width="12.7109375" customWidth="1"/>
    <col min="9" max="9" width="12.42578125" customWidth="1"/>
    <col min="10" max="10" width="11.7109375" bestFit="1" customWidth="1"/>
  </cols>
  <sheetData>
    <row r="2" spans="2:10" ht="15.75" x14ac:dyDescent="0.25">
      <c r="C2" s="1"/>
      <c r="D2" s="1"/>
      <c r="E2" s="1"/>
      <c r="F2" s="1"/>
      <c r="G2" s="1"/>
      <c r="H2" s="1"/>
    </row>
    <row r="3" spans="2:10" ht="16.5" thickBot="1" x14ac:dyDescent="0.3">
      <c r="D3" s="1"/>
      <c r="F3" s="25" t="s">
        <v>203</v>
      </c>
      <c r="G3" s="1"/>
      <c r="H3" s="1"/>
    </row>
    <row r="4" spans="2:10" ht="20.100000000000001" customHeight="1" thickBot="1" x14ac:dyDescent="0.3">
      <c r="B4" s="99" t="s">
        <v>339</v>
      </c>
      <c r="C4" s="100"/>
      <c r="D4" s="100"/>
      <c r="E4" s="100"/>
      <c r="F4" s="101"/>
      <c r="G4" s="1"/>
      <c r="H4" s="1"/>
    </row>
    <row r="5" spans="2:10" ht="15.95" customHeight="1" x14ac:dyDescent="0.25">
      <c r="B5" s="1148" t="s">
        <v>167</v>
      </c>
      <c r="C5" s="1204" t="s">
        <v>341</v>
      </c>
      <c r="D5" s="1201" t="s">
        <v>340</v>
      </c>
      <c r="E5" s="1202"/>
      <c r="F5" s="1203"/>
      <c r="G5" s="1"/>
      <c r="H5" s="1"/>
    </row>
    <row r="6" spans="2:10" ht="15.95" customHeight="1" thickBot="1" x14ac:dyDescent="0.3">
      <c r="B6" s="1149"/>
      <c r="C6" s="1205"/>
      <c r="D6" s="219" t="s">
        <v>123</v>
      </c>
      <c r="E6" s="219" t="s">
        <v>117</v>
      </c>
      <c r="F6" s="474" t="s">
        <v>151</v>
      </c>
      <c r="G6" s="1"/>
      <c r="H6" s="1"/>
    </row>
    <row r="7" spans="2:10" s="293" customFormat="1" ht="15.95" customHeight="1" thickBot="1" x14ac:dyDescent="0.25">
      <c r="B7" s="308">
        <v>1</v>
      </c>
      <c r="C7" s="480">
        <v>2</v>
      </c>
      <c r="D7" s="480">
        <v>3</v>
      </c>
      <c r="E7" s="480">
        <v>4</v>
      </c>
      <c r="F7" s="481">
        <v>5</v>
      </c>
      <c r="H7" s="923"/>
      <c r="I7" s="923"/>
      <c r="J7" s="923"/>
    </row>
    <row r="8" spans="2:10" ht="20.100000000000001" customHeight="1" thickBot="1" x14ac:dyDescent="0.3">
      <c r="B8" s="415" t="s">
        <v>67</v>
      </c>
      <c r="C8" s="1015" t="s">
        <v>342</v>
      </c>
      <c r="D8" s="478">
        <v>0.17699999999999999</v>
      </c>
      <c r="E8" s="478">
        <v>0.183</v>
      </c>
      <c r="F8" s="479">
        <v>0.18099999999999999</v>
      </c>
      <c r="G8" s="1"/>
      <c r="H8" s="201"/>
      <c r="I8" s="87"/>
      <c r="J8" s="102"/>
    </row>
    <row r="9" spans="2:10" ht="33" customHeight="1" thickBot="1" x14ac:dyDescent="0.3">
      <c r="B9" s="253" t="s">
        <v>68</v>
      </c>
      <c r="C9" s="1016" t="s">
        <v>343</v>
      </c>
      <c r="D9" s="757">
        <v>1647657</v>
      </c>
      <c r="E9" s="473">
        <v>1628872</v>
      </c>
      <c r="F9" s="475">
        <v>1636416</v>
      </c>
      <c r="G9" s="1"/>
      <c r="H9" s="761"/>
      <c r="I9" s="51"/>
      <c r="J9" s="102"/>
    </row>
    <row r="10" spans="2:10" ht="20.100000000000001" customHeight="1" thickBot="1" x14ac:dyDescent="0.3">
      <c r="B10" s="415" t="s">
        <v>69</v>
      </c>
      <c r="C10" s="1017" t="s">
        <v>344</v>
      </c>
      <c r="D10" s="758">
        <v>0.17699999999999999</v>
      </c>
      <c r="E10" s="478">
        <v>0.183</v>
      </c>
      <c r="F10" s="479">
        <v>0.18099999999999999</v>
      </c>
      <c r="G10" s="1"/>
      <c r="H10" s="201"/>
      <c r="I10" s="87"/>
      <c r="J10" s="102"/>
    </row>
    <row r="11" spans="2:10" ht="20.100000000000001" customHeight="1" thickBot="1" x14ac:dyDescent="0.3">
      <c r="B11" s="312" t="s">
        <v>70</v>
      </c>
      <c r="C11" s="1016" t="s">
        <v>345</v>
      </c>
      <c r="D11" s="757">
        <v>1309430</v>
      </c>
      <c r="E11" s="473">
        <v>1311327</v>
      </c>
      <c r="F11" s="475">
        <v>1311497</v>
      </c>
      <c r="G11" s="1"/>
      <c r="H11" s="761"/>
      <c r="I11" s="51"/>
      <c r="J11" s="102"/>
    </row>
    <row r="12" spans="2:10" ht="20.100000000000001" customHeight="1" thickBot="1" x14ac:dyDescent="0.3">
      <c r="B12" s="98" t="s">
        <v>71</v>
      </c>
      <c r="C12" s="1017" t="s">
        <v>346</v>
      </c>
      <c r="D12" s="758">
        <v>0.17899999999999999</v>
      </c>
      <c r="E12" s="478">
        <v>0.191</v>
      </c>
      <c r="F12" s="479">
        <v>0.189</v>
      </c>
      <c r="G12" s="1"/>
      <c r="H12" s="201"/>
      <c r="I12" s="87"/>
      <c r="J12" s="102"/>
    </row>
    <row r="13" spans="2:10" ht="20.100000000000001" customHeight="1" thickBot="1" x14ac:dyDescent="0.3">
      <c r="B13" s="310" t="s">
        <v>72</v>
      </c>
      <c r="C13" s="1016" t="s">
        <v>347</v>
      </c>
      <c r="D13" s="759">
        <v>892267</v>
      </c>
      <c r="E13" s="476">
        <v>1004986</v>
      </c>
      <c r="F13" s="477">
        <v>990668</v>
      </c>
      <c r="G13" s="1"/>
      <c r="H13" s="761"/>
      <c r="I13" s="51"/>
      <c r="J13" s="102"/>
    </row>
    <row r="15" spans="2:10" ht="25.5" customHeight="1" x14ac:dyDescent="0.25">
      <c r="B15" s="1162" t="s">
        <v>348</v>
      </c>
      <c r="C15" s="1162"/>
      <c r="D15" s="1162"/>
      <c r="E15" s="1162"/>
      <c r="F15" s="1162"/>
    </row>
  </sheetData>
  <mergeCells count="4">
    <mergeCell ref="D5:F5"/>
    <mergeCell ref="C5:C6"/>
    <mergeCell ref="B5:B6"/>
    <mergeCell ref="B15:F15"/>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K11"/>
  <sheetViews>
    <sheetView workbookViewId="0">
      <selection activeCell="C15" sqref="C15"/>
    </sheetView>
  </sheetViews>
  <sheetFormatPr defaultRowHeight="15" x14ac:dyDescent="0.25"/>
  <cols>
    <col min="2" max="2" width="8.140625" customWidth="1"/>
    <col min="3" max="3" width="82.140625" customWidth="1"/>
    <col min="4" max="5" width="16" customWidth="1"/>
    <col min="6" max="6" width="16.42578125" customWidth="1"/>
    <col min="8" max="11" width="10.140625" bestFit="1" customWidth="1"/>
  </cols>
  <sheetData>
    <row r="3" spans="2:11" ht="15" customHeight="1" thickBot="1" x14ac:dyDescent="0.3">
      <c r="C3" s="6"/>
      <c r="D3" s="6"/>
      <c r="E3" s="6"/>
      <c r="F3" s="29" t="s">
        <v>349</v>
      </c>
    </row>
    <row r="4" spans="2:11" ht="20.100000000000001" customHeight="1" thickBot="1" x14ac:dyDescent="0.3">
      <c r="B4" s="1164" t="s">
        <v>350</v>
      </c>
      <c r="C4" s="1165"/>
      <c r="D4" s="1165"/>
      <c r="E4" s="1165"/>
      <c r="F4" s="1166"/>
    </row>
    <row r="5" spans="2:11" ht="20.100000000000001" customHeight="1" thickBot="1" x14ac:dyDescent="0.3">
      <c r="B5" s="483" t="s">
        <v>167</v>
      </c>
      <c r="C5" s="484" t="s">
        <v>351</v>
      </c>
      <c r="D5" s="485" t="s">
        <v>123</v>
      </c>
      <c r="E5" s="750" t="s">
        <v>117</v>
      </c>
      <c r="F5" s="13" t="s">
        <v>151</v>
      </c>
    </row>
    <row r="6" spans="2:11" s="296" customFormat="1" ht="14.25" customHeight="1" thickBot="1" x14ac:dyDescent="0.25">
      <c r="B6" s="299">
        <v>1</v>
      </c>
      <c r="C6" s="486">
        <v>2</v>
      </c>
      <c r="D6" s="486">
        <v>3</v>
      </c>
      <c r="E6" s="487">
        <v>4</v>
      </c>
      <c r="F6" s="488">
        <v>5</v>
      </c>
    </row>
    <row r="7" spans="2:11" ht="32.25" thickBot="1" x14ac:dyDescent="0.3">
      <c r="B7" s="274" t="s">
        <v>67</v>
      </c>
      <c r="C7" s="1018" t="s">
        <v>352</v>
      </c>
      <c r="D7" s="130">
        <v>25208367</v>
      </c>
      <c r="E7" s="130">
        <v>25523184</v>
      </c>
      <c r="F7" s="482">
        <v>26174620</v>
      </c>
      <c r="H7" s="51"/>
      <c r="I7" s="51"/>
      <c r="J7" s="51"/>
      <c r="K7" s="51"/>
    </row>
    <row r="8" spans="2:11" ht="20.100000000000001" customHeight="1" thickBot="1" x14ac:dyDescent="0.3">
      <c r="B8" s="274" t="s">
        <v>68</v>
      </c>
      <c r="C8" s="1019" t="s">
        <v>353</v>
      </c>
      <c r="D8" s="130">
        <v>2662338</v>
      </c>
      <c r="E8" s="130">
        <v>2581508</v>
      </c>
      <c r="F8" s="735">
        <v>2611176</v>
      </c>
      <c r="H8" s="51"/>
      <c r="I8" s="51"/>
      <c r="J8" s="51"/>
      <c r="K8" s="51"/>
    </row>
    <row r="9" spans="2:11" ht="33" customHeight="1" thickBot="1" x14ac:dyDescent="0.3">
      <c r="B9" s="391"/>
      <c r="C9" s="1020" t="s">
        <v>354</v>
      </c>
      <c r="D9" s="489">
        <f>D8/D7</f>
        <v>0.10561326721401668</v>
      </c>
      <c r="E9" s="489">
        <f>E8/E7</f>
        <v>0.1011436504160296</v>
      </c>
      <c r="F9" s="490">
        <f>F8/F7</f>
        <v>9.9759843695916117E-2</v>
      </c>
      <c r="H9" s="87"/>
      <c r="I9" s="87"/>
      <c r="J9" s="87"/>
      <c r="K9" s="87"/>
    </row>
    <row r="11" spans="2:11" x14ac:dyDescent="0.25">
      <c r="B11" s="293" t="s">
        <v>355</v>
      </c>
      <c r="C11" s="293"/>
    </row>
  </sheetData>
  <mergeCells count="1">
    <mergeCell ref="B4:F4"/>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topLeftCell="B1" workbookViewId="0">
      <selection activeCell="C21" sqref="C21"/>
    </sheetView>
  </sheetViews>
  <sheetFormatPr defaultColWidth="9.140625" defaultRowHeight="15" x14ac:dyDescent="0.25"/>
  <cols>
    <col min="1" max="2" width="9.140625" style="18"/>
    <col min="3" max="3" width="46" style="18" customWidth="1"/>
    <col min="4" max="4" width="14" style="18" customWidth="1"/>
    <col min="5" max="5" width="10.5703125" style="18" customWidth="1"/>
    <col min="6" max="6" width="10.28515625" style="18" customWidth="1"/>
    <col min="7" max="7" width="15" style="18" customWidth="1"/>
    <col min="8" max="8" width="11.5703125" style="18" customWidth="1"/>
    <col min="9" max="9" width="9.5703125" style="18" customWidth="1"/>
    <col min="10" max="10" width="14.85546875" style="18" customWidth="1"/>
    <col min="11" max="11" width="12.85546875" style="18" customWidth="1"/>
    <col min="12" max="12" width="10.28515625" style="18" customWidth="1"/>
    <col min="13" max="13" width="9.140625" style="18"/>
    <col min="14" max="14" width="10.140625" style="18" bestFit="1" customWidth="1"/>
    <col min="15" max="16" width="9.140625" style="18"/>
    <col min="17" max="17" width="10.140625" style="18" bestFit="1" customWidth="1"/>
    <col min="18" max="19" width="9.140625" style="18"/>
    <col min="20" max="20" width="10.140625" style="18" bestFit="1" customWidth="1"/>
    <col min="21" max="16384" width="9.140625" style="18"/>
  </cols>
  <sheetData>
    <row r="1" spans="2:22" s="739" customFormat="1" x14ac:dyDescent="0.25"/>
    <row r="3" spans="2:22" ht="16.5" thickBot="1" x14ac:dyDescent="0.3">
      <c r="D3" s="46"/>
      <c r="E3" s="46"/>
      <c r="F3" s="46"/>
      <c r="G3" s="46"/>
      <c r="H3" s="46"/>
      <c r="I3" s="46"/>
      <c r="J3" s="46"/>
      <c r="K3" s="46"/>
      <c r="L3" s="58" t="s">
        <v>203</v>
      </c>
    </row>
    <row r="4" spans="2:22" ht="20.100000000000001" customHeight="1" thickBot="1" x14ac:dyDescent="0.3">
      <c r="B4" s="1206" t="s">
        <v>356</v>
      </c>
      <c r="C4" s="1207"/>
      <c r="D4" s="1207"/>
      <c r="E4" s="1207"/>
      <c r="F4" s="1207"/>
      <c r="G4" s="1207"/>
      <c r="H4" s="1207"/>
      <c r="I4" s="1207"/>
      <c r="J4" s="1207"/>
      <c r="K4" s="1207"/>
      <c r="L4" s="1208"/>
    </row>
    <row r="5" spans="2:22" ht="15.75" x14ac:dyDescent="0.25">
      <c r="B5" s="1119" t="s">
        <v>167</v>
      </c>
      <c r="C5" s="1107" t="s">
        <v>186</v>
      </c>
      <c r="D5" s="1143" t="s">
        <v>59</v>
      </c>
      <c r="E5" s="1143"/>
      <c r="F5" s="1143"/>
      <c r="G5" s="1107" t="s">
        <v>117</v>
      </c>
      <c r="H5" s="1107"/>
      <c r="I5" s="1107"/>
      <c r="J5" s="1107" t="s">
        <v>151</v>
      </c>
      <c r="K5" s="1107"/>
      <c r="L5" s="1109"/>
    </row>
    <row r="6" spans="2:22" ht="16.5" thickBot="1" x14ac:dyDescent="0.3">
      <c r="B6" s="1120"/>
      <c r="C6" s="1108"/>
      <c r="D6" s="208" t="s">
        <v>197</v>
      </c>
      <c r="E6" s="208" t="s">
        <v>92</v>
      </c>
      <c r="F6" s="208" t="s">
        <v>93</v>
      </c>
      <c r="G6" s="969" t="s">
        <v>197</v>
      </c>
      <c r="H6" s="208" t="s">
        <v>92</v>
      </c>
      <c r="I6" s="208" t="s">
        <v>93</v>
      </c>
      <c r="J6" s="969" t="s">
        <v>197</v>
      </c>
      <c r="K6" s="208" t="s">
        <v>92</v>
      </c>
      <c r="L6" s="110" t="s">
        <v>93</v>
      </c>
    </row>
    <row r="7" spans="2:22" ht="13.5" customHeight="1" thickBot="1" x14ac:dyDescent="0.3">
      <c r="B7" s="220">
        <v>1</v>
      </c>
      <c r="C7" s="214">
        <v>2</v>
      </c>
      <c r="D7" s="214">
        <v>3</v>
      </c>
      <c r="E7" s="214">
        <v>4</v>
      </c>
      <c r="F7" s="214">
        <v>5</v>
      </c>
      <c r="G7" s="214">
        <v>6</v>
      </c>
      <c r="H7" s="214">
        <v>7</v>
      </c>
      <c r="I7" s="214">
        <v>8</v>
      </c>
      <c r="J7" s="214">
        <v>9</v>
      </c>
      <c r="K7" s="214">
        <v>10</v>
      </c>
      <c r="L7" s="213">
        <v>11</v>
      </c>
    </row>
    <row r="8" spans="2:22" ht="15.95" customHeight="1" x14ac:dyDescent="0.25">
      <c r="B8" s="311" t="s">
        <v>67</v>
      </c>
      <c r="C8" s="1021" t="s">
        <v>357</v>
      </c>
      <c r="D8" s="104">
        <v>7796241</v>
      </c>
      <c r="E8" s="104">
        <v>7696</v>
      </c>
      <c r="F8" s="115">
        <f>E8/D8*100</f>
        <v>9.8714239336623905E-2</v>
      </c>
      <c r="G8" s="105">
        <v>7693909</v>
      </c>
      <c r="H8" s="104">
        <v>9887</v>
      </c>
      <c r="I8" s="115">
        <f>H8/G8*100</f>
        <v>0.12850424927042936</v>
      </c>
      <c r="J8" s="104">
        <v>7330428</v>
      </c>
      <c r="K8" s="104">
        <v>9225</v>
      </c>
      <c r="L8" s="120">
        <f>K8/J8*100</f>
        <v>0.12584531217003972</v>
      </c>
      <c r="N8" s="59"/>
      <c r="O8" s="59"/>
      <c r="P8" s="739"/>
      <c r="Q8" s="59"/>
      <c r="R8" s="59"/>
      <c r="S8" s="739"/>
      <c r="T8" s="59"/>
      <c r="U8" s="59"/>
      <c r="V8" s="739"/>
    </row>
    <row r="9" spans="2:22" ht="16.5" customHeight="1" x14ac:dyDescent="0.25">
      <c r="B9" s="312" t="s">
        <v>68</v>
      </c>
      <c r="C9" s="1022" t="s">
        <v>358</v>
      </c>
      <c r="D9" s="66">
        <v>15417105</v>
      </c>
      <c r="E9" s="66">
        <v>1150848</v>
      </c>
      <c r="F9" s="116">
        <f>E9/D9*100</f>
        <v>7.464747759063715</v>
      </c>
      <c r="G9" s="103">
        <v>15460513</v>
      </c>
      <c r="H9" s="66">
        <v>1136925</v>
      </c>
      <c r="I9" s="116">
        <f t="shared" ref="I9:I18" si="0">H9/G9*100</f>
        <v>7.3537339931734476</v>
      </c>
      <c r="J9" s="66">
        <v>16295624</v>
      </c>
      <c r="K9" s="66">
        <v>1157902</v>
      </c>
      <c r="L9" s="118">
        <f t="shared" ref="L9:L11" si="1">K9/J9*100</f>
        <v>7.1056008656066192</v>
      </c>
      <c r="N9" s="59"/>
      <c r="O9" s="59"/>
      <c r="P9" s="739"/>
      <c r="Q9" s="59"/>
      <c r="R9" s="59"/>
      <c r="S9" s="739"/>
      <c r="T9" s="59"/>
      <c r="U9" s="59"/>
      <c r="V9" s="739"/>
    </row>
    <row r="10" spans="2:22" ht="15.95" customHeight="1" x14ac:dyDescent="0.25">
      <c r="B10" s="312" t="s">
        <v>69</v>
      </c>
      <c r="C10" s="1022" t="s">
        <v>359</v>
      </c>
      <c r="D10" s="66">
        <v>1325084</v>
      </c>
      <c r="E10" s="66">
        <v>0</v>
      </c>
      <c r="F10" s="116">
        <f t="shared" ref="F10:F11" si="2">E10/D10*100</f>
        <v>0</v>
      </c>
      <c r="G10" s="66">
        <v>1552559</v>
      </c>
      <c r="H10" s="66">
        <v>0</v>
      </c>
      <c r="I10" s="116">
        <f t="shared" si="0"/>
        <v>0</v>
      </c>
      <c r="J10" s="66">
        <v>1796852</v>
      </c>
      <c r="K10" s="66">
        <v>0</v>
      </c>
      <c r="L10" s="118">
        <f t="shared" si="1"/>
        <v>0</v>
      </c>
      <c r="N10" s="59"/>
      <c r="O10" s="739"/>
      <c r="P10" s="739"/>
      <c r="Q10" s="59"/>
      <c r="R10" s="739"/>
      <c r="S10" s="739"/>
      <c r="T10" s="59"/>
      <c r="U10" s="739"/>
      <c r="V10" s="739"/>
    </row>
    <row r="11" spans="2:22" ht="15.95" customHeight="1" thickBot="1" x14ac:dyDescent="0.3">
      <c r="B11" s="312" t="s">
        <v>70</v>
      </c>
      <c r="C11" s="1021" t="s">
        <v>360</v>
      </c>
      <c r="D11" s="66">
        <v>224665</v>
      </c>
      <c r="E11" s="66">
        <v>36030</v>
      </c>
      <c r="F11" s="116">
        <f t="shared" si="2"/>
        <v>16.037210958538267</v>
      </c>
      <c r="G11" s="103">
        <v>258027</v>
      </c>
      <c r="H11" s="66">
        <v>33250</v>
      </c>
      <c r="I11" s="116">
        <f t="shared" si="0"/>
        <v>12.886248338352187</v>
      </c>
      <c r="J11" s="66">
        <v>196122</v>
      </c>
      <c r="K11" s="66">
        <v>23652</v>
      </c>
      <c r="L11" s="118">
        <f t="shared" si="1"/>
        <v>12.059840303484567</v>
      </c>
      <c r="N11" s="59"/>
      <c r="O11" s="59"/>
      <c r="P11" s="739"/>
      <c r="Q11" s="59"/>
      <c r="R11" s="59"/>
      <c r="S11" s="739"/>
      <c r="T11" s="59"/>
      <c r="U11" s="59"/>
      <c r="V11" s="739"/>
    </row>
    <row r="12" spans="2:22" ht="20.25" customHeight="1" thickBot="1" x14ac:dyDescent="0.3">
      <c r="B12" s="1209" t="s">
        <v>365</v>
      </c>
      <c r="C12" s="1210"/>
      <c r="D12" s="108">
        <f>SUM(D8:D11)</f>
        <v>24763095</v>
      </c>
      <c r="E12" s="108">
        <f>SUM(E8:E11)</f>
        <v>1194574</v>
      </c>
      <c r="F12" s="117">
        <f>E12/D12*100</f>
        <v>4.8240092767079394</v>
      </c>
      <c r="G12" s="112">
        <f>SUM(G8:G11)</f>
        <v>24965008</v>
      </c>
      <c r="H12" s="112">
        <f>SUM(H8:H11)</f>
        <v>1180062</v>
      </c>
      <c r="I12" s="117">
        <f t="shared" si="0"/>
        <v>4.726864097139484</v>
      </c>
      <c r="J12" s="108">
        <f>SUM(J8:J11)</f>
        <v>25619026</v>
      </c>
      <c r="K12" s="108">
        <f>SUM(K8:K11)</f>
        <v>1190779</v>
      </c>
      <c r="L12" s="119">
        <f>K12/J12*100</f>
        <v>4.6480260412710459</v>
      </c>
      <c r="N12" s="59"/>
      <c r="O12" s="59"/>
      <c r="P12" s="739"/>
      <c r="Q12" s="59"/>
      <c r="R12" s="59"/>
      <c r="S12" s="739"/>
      <c r="T12" s="59"/>
      <c r="U12" s="59"/>
      <c r="V12" s="739"/>
    </row>
    <row r="13" spans="2:22" ht="15.95" customHeight="1" x14ac:dyDescent="0.25">
      <c r="B13" s="312" t="s">
        <v>71</v>
      </c>
      <c r="C13" s="1022" t="s">
        <v>361</v>
      </c>
      <c r="D13" s="66">
        <v>1350083</v>
      </c>
      <c r="E13" s="66">
        <v>21488</v>
      </c>
      <c r="F13" s="116">
        <f>E13/D13*100</f>
        <v>1.5916058494181471</v>
      </c>
      <c r="G13" s="103">
        <v>1373899</v>
      </c>
      <c r="H13" s="103">
        <v>24965</v>
      </c>
      <c r="I13" s="116">
        <f t="shared" si="0"/>
        <v>1.8170913582439465</v>
      </c>
      <c r="J13" s="66">
        <v>1368505</v>
      </c>
      <c r="K13" s="66">
        <v>24373</v>
      </c>
      <c r="L13" s="118">
        <f>K13/J13*100</f>
        <v>1.780994588985791</v>
      </c>
      <c r="N13" s="59"/>
      <c r="O13" s="59"/>
      <c r="P13" s="739"/>
      <c r="Q13" s="59"/>
      <c r="R13" s="59"/>
      <c r="S13" s="739"/>
      <c r="T13" s="59"/>
      <c r="U13" s="59"/>
      <c r="V13" s="739"/>
    </row>
    <row r="14" spans="2:22" ht="15.95" customHeight="1" x14ac:dyDescent="0.25">
      <c r="B14" s="312" t="s">
        <v>72</v>
      </c>
      <c r="C14" s="1022" t="s">
        <v>362</v>
      </c>
      <c r="D14" s="66">
        <v>48255</v>
      </c>
      <c r="E14" s="66">
        <v>554</v>
      </c>
      <c r="F14" s="116">
        <f t="shared" ref="F14:F17" si="3">E14/D14*100</f>
        <v>1.1480675577660346</v>
      </c>
      <c r="G14" s="103">
        <v>39203</v>
      </c>
      <c r="H14" s="103">
        <v>1432</v>
      </c>
      <c r="I14" s="116">
        <f t="shared" si="0"/>
        <v>3.6527816748718211</v>
      </c>
      <c r="J14" s="66">
        <v>59663</v>
      </c>
      <c r="K14" s="66">
        <v>2017</v>
      </c>
      <c r="L14" s="118">
        <f t="shared" ref="L14:L16" si="4">K14/J14*100</f>
        <v>3.3806546771030623</v>
      </c>
      <c r="N14" s="59"/>
      <c r="O14" s="739"/>
      <c r="P14" s="739"/>
      <c r="Q14" s="59"/>
      <c r="R14" s="59"/>
      <c r="S14" s="739"/>
      <c r="T14" s="59"/>
      <c r="U14" s="59"/>
      <c r="V14" s="739"/>
    </row>
    <row r="15" spans="2:22" ht="15.95" customHeight="1" x14ac:dyDescent="0.25">
      <c r="B15" s="312" t="s">
        <v>73</v>
      </c>
      <c r="C15" s="1022" t="s">
        <v>363</v>
      </c>
      <c r="D15" s="66">
        <v>2058199</v>
      </c>
      <c r="E15" s="66">
        <v>19685</v>
      </c>
      <c r="F15" s="116">
        <f t="shared" si="3"/>
        <v>0.95641869420789727</v>
      </c>
      <c r="G15" s="103">
        <v>2468359</v>
      </c>
      <c r="H15" s="103">
        <v>32597</v>
      </c>
      <c r="I15" s="116">
        <f t="shared" si="0"/>
        <v>1.3205939654645049</v>
      </c>
      <c r="J15" s="66">
        <v>2186221</v>
      </c>
      <c r="K15" s="66">
        <v>23486</v>
      </c>
      <c r="L15" s="118">
        <f t="shared" si="4"/>
        <v>1.0742738268455019</v>
      </c>
      <c r="N15" s="59"/>
      <c r="O15" s="59"/>
      <c r="P15" s="739"/>
      <c r="Q15" s="59"/>
      <c r="R15" s="59"/>
      <c r="S15" s="739"/>
      <c r="T15" s="59"/>
      <c r="U15" s="59"/>
      <c r="V15" s="739"/>
    </row>
    <row r="16" spans="2:22" ht="15.95" customHeight="1" thickBot="1" x14ac:dyDescent="0.3">
      <c r="B16" s="312" t="s">
        <v>74</v>
      </c>
      <c r="C16" s="1022" t="s">
        <v>364</v>
      </c>
      <c r="D16" s="66">
        <v>54122</v>
      </c>
      <c r="E16" s="66">
        <v>310</v>
      </c>
      <c r="F16" s="116">
        <f t="shared" si="3"/>
        <v>0.57278001552049074</v>
      </c>
      <c r="G16" s="103">
        <v>8274</v>
      </c>
      <c r="H16" s="103">
        <v>26</v>
      </c>
      <c r="I16" s="116">
        <f t="shared" si="0"/>
        <v>0.31423737007493352</v>
      </c>
      <c r="J16" s="66">
        <v>247790</v>
      </c>
      <c r="K16" s="66">
        <v>2746</v>
      </c>
      <c r="L16" s="118">
        <f t="shared" si="4"/>
        <v>1.1081964566770248</v>
      </c>
      <c r="N16" s="59"/>
      <c r="O16" s="739"/>
      <c r="P16" s="739"/>
      <c r="Q16" s="59"/>
      <c r="R16" s="739"/>
      <c r="S16" s="739"/>
      <c r="T16" s="59"/>
      <c r="U16" s="59"/>
      <c r="V16" s="739"/>
    </row>
    <row r="17" spans="2:22" s="109" customFormat="1" ht="20.25" customHeight="1" thickBot="1" x14ac:dyDescent="0.3">
      <c r="B17" s="1209" t="s">
        <v>366</v>
      </c>
      <c r="C17" s="1210"/>
      <c r="D17" s="108">
        <f>SUM(D13:D16)</f>
        <v>3510659</v>
      </c>
      <c r="E17" s="108">
        <f>SUM(E13:E16)</f>
        <v>42037</v>
      </c>
      <c r="F17" s="117">
        <f t="shared" si="3"/>
        <v>1.1974105146640559</v>
      </c>
      <c r="G17" s="112">
        <f>SUM(G13:G16)</f>
        <v>3889735</v>
      </c>
      <c r="H17" s="108">
        <f>SUM(H13:H16)</f>
        <v>59020</v>
      </c>
      <c r="I17" s="117">
        <f t="shared" si="0"/>
        <v>1.5173270158506942</v>
      </c>
      <c r="J17" s="112">
        <f>SUM(J13:J16)</f>
        <v>3862179</v>
      </c>
      <c r="K17" s="108">
        <f>SUM(K13:K16)</f>
        <v>52622</v>
      </c>
      <c r="L17" s="119">
        <f>K17/J17*100</f>
        <v>1.362495109625939</v>
      </c>
      <c r="N17" s="59"/>
      <c r="O17" s="59"/>
      <c r="Q17" s="959"/>
      <c r="R17" s="959"/>
      <c r="T17" s="959"/>
      <c r="U17" s="959"/>
    </row>
    <row r="18" spans="2:22" ht="21" customHeight="1" thickBot="1" x14ac:dyDescent="0.3">
      <c r="B18" s="1211" t="s">
        <v>367</v>
      </c>
      <c r="C18" s="1212"/>
      <c r="D18" s="209">
        <f>D12+D17</f>
        <v>28273754</v>
      </c>
      <c r="E18" s="209">
        <f>E12+E17</f>
        <v>1236611</v>
      </c>
      <c r="F18" s="122">
        <f>E18/D18*100</f>
        <v>4.37370644167025</v>
      </c>
      <c r="G18" s="209">
        <f>G12+G17</f>
        <v>28854743</v>
      </c>
      <c r="H18" s="209">
        <f>H12+H17</f>
        <v>1239082</v>
      </c>
      <c r="I18" s="122">
        <f t="shared" si="0"/>
        <v>4.294205635447871</v>
      </c>
      <c r="J18" s="209">
        <f>J12+J17</f>
        <v>29481205</v>
      </c>
      <c r="K18" s="209">
        <f>K12+K17</f>
        <v>1243401</v>
      </c>
      <c r="L18" s="124">
        <f>K18/J18*100</f>
        <v>4.2176057593303939</v>
      </c>
      <c r="N18" s="59"/>
      <c r="O18" s="59"/>
      <c r="P18" s="739"/>
      <c r="Q18" s="59"/>
      <c r="R18" s="59"/>
      <c r="S18" s="739"/>
      <c r="T18" s="59"/>
      <c r="U18" s="59"/>
      <c r="V18" s="739"/>
    </row>
    <row r="21" spans="2:22" x14ac:dyDescent="0.25">
      <c r="C21" s="739"/>
    </row>
  </sheetData>
  <mergeCells count="9">
    <mergeCell ref="B5:B6"/>
    <mergeCell ref="B4:L4"/>
    <mergeCell ref="B12:C12"/>
    <mergeCell ref="B17:C17"/>
    <mergeCell ref="B18:C18"/>
    <mergeCell ref="C5:C6"/>
    <mergeCell ref="D5:F5"/>
    <mergeCell ref="G5:I5"/>
    <mergeCell ref="J5:L5"/>
  </mergeCells>
  <pageMargins left="0.7" right="0.7" top="0.75" bottom="0.75" header="0.3" footer="0.3"/>
  <pageSetup scale="74" fitToHeight="0" orientation="landscape" r:id="rId1"/>
  <ignoredErrors>
    <ignoredError sqref="D12:E12 G12:H12 J12:K12" formulaRange="1"/>
    <ignoredError sqref="F12 F17 F18 I12 I17 I18" formula="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V17"/>
  <sheetViews>
    <sheetView workbookViewId="0">
      <selection activeCell="C19" sqref="C19"/>
    </sheetView>
  </sheetViews>
  <sheetFormatPr defaultRowHeight="15" x14ac:dyDescent="0.25"/>
  <cols>
    <col min="3" max="3" width="45.5703125" bestFit="1" customWidth="1"/>
    <col min="4" max="4" width="11.28515625" bestFit="1" customWidth="1"/>
    <col min="5" max="5" width="10.140625" bestFit="1" customWidth="1"/>
    <col min="7" max="7" width="12.42578125" bestFit="1" customWidth="1"/>
    <col min="8" max="8" width="10.140625" bestFit="1" customWidth="1"/>
    <col min="10" max="10" width="11.28515625" bestFit="1" customWidth="1"/>
    <col min="11" max="11" width="10.140625" bestFit="1" customWidth="1"/>
    <col min="14" max="14" width="11.7109375" bestFit="1" customWidth="1"/>
    <col min="15" max="16" width="9.5703125" style="129" bestFit="1" customWidth="1"/>
    <col min="17" max="17" width="10.140625" bestFit="1" customWidth="1"/>
  </cols>
  <sheetData>
    <row r="3" spans="2:22" ht="16.5" thickBot="1" x14ac:dyDescent="0.3">
      <c r="C3" s="18"/>
      <c r="D3" s="46"/>
      <c r="E3" s="46"/>
      <c r="F3" s="46"/>
      <c r="G3" s="46"/>
      <c r="H3" s="46"/>
      <c r="I3" s="46"/>
      <c r="J3" s="46"/>
      <c r="K3" s="46"/>
      <c r="L3" s="58" t="s">
        <v>203</v>
      </c>
    </row>
    <row r="4" spans="2:22" ht="16.5" customHeight="1" thickBot="1" x14ac:dyDescent="0.3">
      <c r="B4" s="1206" t="s">
        <v>368</v>
      </c>
      <c r="C4" s="1207"/>
      <c r="D4" s="1207"/>
      <c r="E4" s="1207"/>
      <c r="F4" s="1207"/>
      <c r="G4" s="1207"/>
      <c r="H4" s="1207"/>
      <c r="I4" s="1207"/>
      <c r="J4" s="1207"/>
      <c r="K4" s="1207"/>
      <c r="L4" s="1208"/>
    </row>
    <row r="5" spans="2:22" ht="15.75" x14ac:dyDescent="0.25">
      <c r="B5" s="1148" t="s">
        <v>167</v>
      </c>
      <c r="C5" s="1107" t="s">
        <v>186</v>
      </c>
      <c r="D5" s="1143" t="s">
        <v>59</v>
      </c>
      <c r="E5" s="1143"/>
      <c r="F5" s="1143"/>
      <c r="G5" s="1107" t="s">
        <v>117</v>
      </c>
      <c r="H5" s="1107"/>
      <c r="I5" s="1107"/>
      <c r="J5" s="1107" t="s">
        <v>122</v>
      </c>
      <c r="K5" s="1107"/>
      <c r="L5" s="1109"/>
    </row>
    <row r="6" spans="2:22" ht="16.5" thickBot="1" x14ac:dyDescent="0.3">
      <c r="B6" s="1149"/>
      <c r="C6" s="1108"/>
      <c r="D6" s="208" t="s">
        <v>197</v>
      </c>
      <c r="E6" s="208" t="s">
        <v>92</v>
      </c>
      <c r="F6" s="208" t="s">
        <v>93</v>
      </c>
      <c r="G6" s="969" t="s">
        <v>197</v>
      </c>
      <c r="H6" s="208" t="s">
        <v>92</v>
      </c>
      <c r="I6" s="208" t="s">
        <v>93</v>
      </c>
      <c r="J6" s="969" t="s">
        <v>197</v>
      </c>
      <c r="K6" s="208" t="s">
        <v>92</v>
      </c>
      <c r="L6" s="110" t="s">
        <v>93</v>
      </c>
    </row>
    <row r="7" spans="2:22" s="293" customFormat="1" ht="13.5" thickBot="1" x14ac:dyDescent="0.25">
      <c r="B7" s="299">
        <v>1</v>
      </c>
      <c r="C7" s="329">
        <v>2</v>
      </c>
      <c r="D7" s="329">
        <v>3</v>
      </c>
      <c r="E7" s="329">
        <v>4</v>
      </c>
      <c r="F7" s="329">
        <v>5</v>
      </c>
      <c r="G7" s="329">
        <v>6</v>
      </c>
      <c r="H7" s="329">
        <v>7</v>
      </c>
      <c r="I7" s="329">
        <v>8</v>
      </c>
      <c r="J7" s="329">
        <v>9</v>
      </c>
      <c r="K7" s="329">
        <v>10</v>
      </c>
      <c r="L7" s="330">
        <v>11</v>
      </c>
      <c r="O7" s="658"/>
      <c r="P7" s="658"/>
    </row>
    <row r="8" spans="2:22" ht="20.100000000000001" customHeight="1" x14ac:dyDescent="0.25">
      <c r="B8" s="253" t="s">
        <v>67</v>
      </c>
      <c r="C8" s="1023" t="s">
        <v>369</v>
      </c>
      <c r="D8" s="66">
        <v>21793866</v>
      </c>
      <c r="E8" s="66">
        <v>123558</v>
      </c>
      <c r="F8" s="116">
        <f>E8/D8*100</f>
        <v>0.56693933972063515</v>
      </c>
      <c r="G8" s="103">
        <v>22301920</v>
      </c>
      <c r="H8" s="66">
        <v>179478</v>
      </c>
      <c r="I8" s="116">
        <f>H8/G8*100</f>
        <v>0.80476479155157954</v>
      </c>
      <c r="J8" s="66">
        <v>22909343</v>
      </c>
      <c r="K8" s="66">
        <v>161901</v>
      </c>
      <c r="L8" s="118">
        <f>K8/J8*100</f>
        <v>0.70670293774902226</v>
      </c>
      <c r="N8" s="114"/>
      <c r="Q8" s="51"/>
      <c r="R8" s="51"/>
      <c r="S8" s="934"/>
      <c r="T8" s="51"/>
      <c r="U8" s="51"/>
      <c r="V8" s="934"/>
    </row>
    <row r="9" spans="2:22" ht="20.100000000000001" customHeight="1" x14ac:dyDescent="0.25">
      <c r="B9" s="253" t="s">
        <v>68</v>
      </c>
      <c r="C9" s="1024" t="s">
        <v>370</v>
      </c>
      <c r="D9" s="66">
        <v>1652439</v>
      </c>
      <c r="E9" s="66">
        <v>113839</v>
      </c>
      <c r="F9" s="116">
        <f t="shared" ref="F9:F16" si="0">E9/D9*100</f>
        <v>6.8891499171830244</v>
      </c>
      <c r="G9" s="103">
        <v>1645274</v>
      </c>
      <c r="H9" s="66">
        <v>204681</v>
      </c>
      <c r="I9" s="116">
        <f t="shared" ref="I9:I16" si="1">H9/G9*100</f>
        <v>12.440541818566391</v>
      </c>
      <c r="J9" s="66">
        <v>1703969</v>
      </c>
      <c r="K9" s="66">
        <v>225042</v>
      </c>
      <c r="L9" s="118">
        <f t="shared" ref="L9:L16" si="2">K9/J9*100</f>
        <v>13.206930407771504</v>
      </c>
      <c r="N9" s="114"/>
      <c r="Q9" s="51"/>
      <c r="R9" s="51"/>
      <c r="S9" s="934"/>
      <c r="T9" s="51"/>
      <c r="U9" s="51"/>
      <c r="V9" s="934"/>
    </row>
    <row r="10" spans="2:22" ht="20.100000000000001" customHeight="1" thickBot="1" x14ac:dyDescent="0.3">
      <c r="B10" s="253" t="s">
        <v>69</v>
      </c>
      <c r="C10" s="1025" t="s">
        <v>371</v>
      </c>
      <c r="D10" s="66">
        <v>1316790</v>
      </c>
      <c r="E10" s="66">
        <v>957177</v>
      </c>
      <c r="F10" s="116">
        <f t="shared" si="0"/>
        <v>72.690178388353502</v>
      </c>
      <c r="G10" s="66">
        <v>1017814</v>
      </c>
      <c r="H10" s="66">
        <v>795903</v>
      </c>
      <c r="I10" s="116">
        <f t="shared" si="1"/>
        <v>78.19729341510336</v>
      </c>
      <c r="J10" s="66">
        <v>1005714</v>
      </c>
      <c r="K10" s="66">
        <v>803836</v>
      </c>
      <c r="L10" s="118">
        <f t="shared" si="2"/>
        <v>79.926897706505031</v>
      </c>
      <c r="M10" s="51"/>
      <c r="N10" s="114"/>
      <c r="Q10" s="51"/>
      <c r="R10" s="51"/>
      <c r="S10" s="934"/>
      <c r="T10" s="51"/>
      <c r="U10" s="51"/>
      <c r="V10" s="934"/>
    </row>
    <row r="11" spans="2:22" ht="20.100000000000001" customHeight="1" thickBot="1" x14ac:dyDescent="0.3">
      <c r="B11" s="1209" t="s">
        <v>372</v>
      </c>
      <c r="C11" s="1210"/>
      <c r="D11" s="108">
        <f>SUM(D8:D10)</f>
        <v>24763095</v>
      </c>
      <c r="E11" s="108">
        <f>SUM(E8:E10)</f>
        <v>1194574</v>
      </c>
      <c r="F11" s="117">
        <f t="shared" si="0"/>
        <v>4.8240092767079394</v>
      </c>
      <c r="G11" s="112">
        <f>SUM(G8:G10)</f>
        <v>24965008</v>
      </c>
      <c r="H11" s="108">
        <f>SUM(H8:H10)</f>
        <v>1180062</v>
      </c>
      <c r="I11" s="117">
        <f t="shared" si="1"/>
        <v>4.726864097139484</v>
      </c>
      <c r="J11" s="108">
        <f>SUM(J8:J10)</f>
        <v>25619026</v>
      </c>
      <c r="K11" s="108">
        <f>SUM(K8:K10)</f>
        <v>1190779</v>
      </c>
      <c r="L11" s="119">
        <f t="shared" si="2"/>
        <v>4.6480260412710459</v>
      </c>
      <c r="N11" s="114"/>
      <c r="Q11" s="51"/>
      <c r="R11" s="51"/>
      <c r="S11" s="934"/>
      <c r="T11" s="51"/>
      <c r="U11" s="51"/>
      <c r="V11" s="934"/>
    </row>
    <row r="12" spans="2:22" ht="20.100000000000001" customHeight="1" x14ac:dyDescent="0.25">
      <c r="B12" s="253" t="s">
        <v>70</v>
      </c>
      <c r="C12" s="1023" t="s">
        <v>369</v>
      </c>
      <c r="D12" s="340">
        <v>3027094</v>
      </c>
      <c r="E12" s="340">
        <v>20431</v>
      </c>
      <c r="F12" s="341">
        <f t="shared" si="0"/>
        <v>0.6749377455738077</v>
      </c>
      <c r="G12" s="491">
        <v>3440487</v>
      </c>
      <c r="H12" s="491">
        <v>21343</v>
      </c>
      <c r="I12" s="341">
        <f>H12/G12*100</f>
        <v>0.62034822395782918</v>
      </c>
      <c r="J12" s="340">
        <v>3494604</v>
      </c>
      <c r="K12" s="340">
        <v>20538</v>
      </c>
      <c r="L12" s="492">
        <f>K12/J12*100</f>
        <v>0.58770607485139947</v>
      </c>
      <c r="N12" s="114"/>
      <c r="Q12" s="51"/>
      <c r="R12" s="51"/>
      <c r="S12" s="934"/>
      <c r="T12" s="51"/>
      <c r="U12" s="51"/>
      <c r="V12" s="934"/>
    </row>
    <row r="13" spans="2:22" ht="20.100000000000001" customHeight="1" x14ac:dyDescent="0.25">
      <c r="B13" s="253" t="s">
        <v>71</v>
      </c>
      <c r="C13" s="1024" t="s">
        <v>370</v>
      </c>
      <c r="D13" s="340">
        <v>474159</v>
      </c>
      <c r="E13" s="340">
        <v>15610</v>
      </c>
      <c r="F13" s="341">
        <f t="shared" si="0"/>
        <v>3.2921446181555134</v>
      </c>
      <c r="G13" s="491">
        <v>443246</v>
      </c>
      <c r="H13" s="491">
        <v>34354</v>
      </c>
      <c r="I13" s="341">
        <f t="shared" si="1"/>
        <v>7.750549356339369</v>
      </c>
      <c r="J13" s="340">
        <v>362099</v>
      </c>
      <c r="K13" s="736">
        <v>28681</v>
      </c>
      <c r="L13" s="492">
        <f t="shared" si="2"/>
        <v>7.9207620015520614</v>
      </c>
      <c r="N13" s="114"/>
      <c r="Q13" s="51"/>
      <c r="R13" s="51"/>
      <c r="S13" s="934"/>
      <c r="T13" s="51"/>
      <c r="U13" s="51"/>
      <c r="V13" s="934"/>
    </row>
    <row r="14" spans="2:22" ht="20.100000000000001" customHeight="1" thickBot="1" x14ac:dyDescent="0.3">
      <c r="B14" s="253" t="s">
        <v>72</v>
      </c>
      <c r="C14" s="1025" t="s">
        <v>371</v>
      </c>
      <c r="D14" s="340">
        <v>9406</v>
      </c>
      <c r="E14" s="340">
        <v>5996</v>
      </c>
      <c r="F14" s="341">
        <f t="shared" si="0"/>
        <v>63.746544758664683</v>
      </c>
      <c r="G14" s="491">
        <v>6002</v>
      </c>
      <c r="H14" s="491">
        <v>3323</v>
      </c>
      <c r="I14" s="341">
        <f t="shared" si="1"/>
        <v>55.364878373875371</v>
      </c>
      <c r="J14" s="340">
        <v>5476</v>
      </c>
      <c r="K14" s="340">
        <v>3403</v>
      </c>
      <c r="L14" s="492">
        <f t="shared" si="2"/>
        <v>62.143900657414179</v>
      </c>
      <c r="N14" s="114"/>
      <c r="Q14" s="51"/>
      <c r="R14" s="51"/>
      <c r="S14" s="934"/>
      <c r="T14" s="51"/>
      <c r="U14" s="51"/>
      <c r="V14" s="934"/>
    </row>
    <row r="15" spans="2:22" ht="20.100000000000001" customHeight="1" thickBot="1" x14ac:dyDescent="0.3">
      <c r="B15" s="1209" t="s">
        <v>373</v>
      </c>
      <c r="C15" s="1210"/>
      <c r="D15" s="108">
        <f>SUM(D12:D14)</f>
        <v>3510659</v>
      </c>
      <c r="E15" s="108">
        <f t="shared" ref="E15" si="3">SUM(E12:E14)</f>
        <v>42037</v>
      </c>
      <c r="F15" s="117">
        <f t="shared" si="0"/>
        <v>1.1974105146640559</v>
      </c>
      <c r="G15" s="112">
        <f>SUM(G12:G14)</f>
        <v>3889735</v>
      </c>
      <c r="H15" s="112">
        <f t="shared" ref="H15" si="4">SUM(H12:H14)</f>
        <v>59020</v>
      </c>
      <c r="I15" s="117">
        <f t="shared" si="1"/>
        <v>1.5173270158506942</v>
      </c>
      <c r="J15" s="112">
        <f>SUM(J12:J14)</f>
        <v>3862179</v>
      </c>
      <c r="K15" s="108">
        <f>SUM(K12:K14)</f>
        <v>52622</v>
      </c>
      <c r="L15" s="119">
        <f t="shared" si="2"/>
        <v>1.362495109625939</v>
      </c>
      <c r="N15" s="114"/>
      <c r="Q15" s="51"/>
      <c r="R15" s="51"/>
      <c r="S15" s="934"/>
      <c r="T15" s="51"/>
      <c r="U15" s="51"/>
      <c r="V15" s="934"/>
    </row>
    <row r="16" spans="2:22" ht="21" customHeight="1" thickBot="1" x14ac:dyDescent="0.3">
      <c r="B16" s="1211" t="s">
        <v>367</v>
      </c>
      <c r="C16" s="1212"/>
      <c r="D16" s="493">
        <f>D11+D15</f>
        <v>28273754</v>
      </c>
      <c r="E16" s="493">
        <f>E11+E15</f>
        <v>1236611</v>
      </c>
      <c r="F16" s="117">
        <f t="shared" si="0"/>
        <v>4.37370644167025</v>
      </c>
      <c r="G16" s="493">
        <f>G11+G15</f>
        <v>28854743</v>
      </c>
      <c r="H16" s="493">
        <f>H11+H15</f>
        <v>1239082</v>
      </c>
      <c r="I16" s="117">
        <f t="shared" si="1"/>
        <v>4.294205635447871</v>
      </c>
      <c r="J16" s="493">
        <f>J11+J15</f>
        <v>29481205</v>
      </c>
      <c r="K16" s="493">
        <f>K11+K15</f>
        <v>1243401</v>
      </c>
      <c r="L16" s="119">
        <f t="shared" si="2"/>
        <v>4.2176057593303939</v>
      </c>
      <c r="N16" s="114"/>
      <c r="Q16" s="51"/>
      <c r="R16" s="51"/>
      <c r="S16" s="934"/>
      <c r="T16" s="51"/>
      <c r="U16" s="51"/>
      <c r="V16" s="934"/>
    </row>
    <row r="17" spans="14:14" x14ac:dyDescent="0.25">
      <c r="N17" s="114"/>
    </row>
  </sheetData>
  <mergeCells count="9">
    <mergeCell ref="B5:B6"/>
    <mergeCell ref="B4:L4"/>
    <mergeCell ref="B11:C11"/>
    <mergeCell ref="B15:C15"/>
    <mergeCell ref="B16:C16"/>
    <mergeCell ref="C5:C6"/>
    <mergeCell ref="D5:F5"/>
    <mergeCell ref="G5:I5"/>
    <mergeCell ref="J5:L5"/>
  </mergeCells>
  <pageMargins left="0.7" right="0.7" top="0.75" bottom="0.75" header="0.3" footer="0.3"/>
  <pageSetup scale="82" fitToHeight="0" orientation="landscape" r:id="rId1"/>
  <ignoredErrors>
    <ignoredError sqref="D11:E11 G11:H11 J11:K11" formulaRange="1"/>
    <ignoredError sqref="I11 F11 F15 F16 I16 I15" formula="1"/>
  </ignoredErrors>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7"/>
  <sheetViews>
    <sheetView workbookViewId="0">
      <selection activeCell="C20" sqref="C20"/>
    </sheetView>
  </sheetViews>
  <sheetFormatPr defaultRowHeight="15" x14ac:dyDescent="0.25"/>
  <cols>
    <col min="3" max="3" width="34.42578125" customWidth="1"/>
    <col min="4" max="4" width="13.85546875" customWidth="1"/>
    <col min="5" max="5" width="10.7109375" customWidth="1"/>
    <col min="6" max="6" width="13.7109375" customWidth="1"/>
    <col min="7" max="7" width="10.140625" customWidth="1"/>
    <col min="8" max="8" width="13.7109375" customWidth="1"/>
    <col min="9" max="9" width="9.7109375" customWidth="1"/>
    <col min="10" max="10" width="11.28515625" customWidth="1"/>
    <col min="13" max="13" width="10.28515625" customWidth="1"/>
    <col min="15" max="15" width="10.140625" bestFit="1" customWidth="1"/>
    <col min="17" max="17" width="10.140625" bestFit="1" customWidth="1"/>
  </cols>
  <sheetData>
    <row r="3" spans="2:20" ht="16.5" thickBot="1" x14ac:dyDescent="0.3">
      <c r="D3" s="4"/>
      <c r="E3" s="4"/>
      <c r="F3" s="4"/>
      <c r="G3" s="4"/>
      <c r="H3" s="4"/>
      <c r="I3" s="4"/>
      <c r="J3" s="4"/>
      <c r="K3" s="29" t="s">
        <v>203</v>
      </c>
    </row>
    <row r="4" spans="2:20" ht="16.5" customHeight="1" thickBot="1" x14ac:dyDescent="0.3">
      <c r="B4" s="1206" t="s">
        <v>374</v>
      </c>
      <c r="C4" s="1207"/>
      <c r="D4" s="1207"/>
      <c r="E4" s="1207"/>
      <c r="F4" s="1207"/>
      <c r="G4" s="1207"/>
      <c r="H4" s="1207"/>
      <c r="I4" s="1207"/>
      <c r="J4" s="1207"/>
      <c r="K4" s="1208"/>
    </row>
    <row r="5" spans="2:20" ht="15.75" x14ac:dyDescent="0.25">
      <c r="B5" s="1148" t="s">
        <v>167</v>
      </c>
      <c r="C5" s="1159" t="s">
        <v>281</v>
      </c>
      <c r="D5" s="1159" t="s">
        <v>59</v>
      </c>
      <c r="E5" s="1159"/>
      <c r="F5" s="1159" t="s">
        <v>117</v>
      </c>
      <c r="G5" s="1159"/>
      <c r="H5" s="1159" t="s">
        <v>151</v>
      </c>
      <c r="I5" s="1159"/>
      <c r="J5" s="1159" t="s">
        <v>196</v>
      </c>
      <c r="K5" s="1160"/>
    </row>
    <row r="6" spans="2:20" ht="15.75" customHeight="1" thickBot="1" x14ac:dyDescent="0.3">
      <c r="B6" s="1149"/>
      <c r="C6" s="1158"/>
      <c r="D6" s="969" t="s">
        <v>197</v>
      </c>
      <c r="E6" s="969" t="s">
        <v>198</v>
      </c>
      <c r="F6" s="969" t="s">
        <v>197</v>
      </c>
      <c r="G6" s="969" t="s">
        <v>198</v>
      </c>
      <c r="H6" s="969" t="s">
        <v>197</v>
      </c>
      <c r="I6" s="969" t="s">
        <v>198</v>
      </c>
      <c r="J6" s="495" t="s">
        <v>105</v>
      </c>
      <c r="K6" s="494" t="s">
        <v>106</v>
      </c>
    </row>
    <row r="7" spans="2:20" s="296" customFormat="1" ht="15.75" customHeight="1" thickBot="1" x14ac:dyDescent="0.25">
      <c r="B7" s="299">
        <v>1</v>
      </c>
      <c r="C7" s="305">
        <v>2</v>
      </c>
      <c r="D7" s="305">
        <v>3</v>
      </c>
      <c r="E7" s="305">
        <v>4</v>
      </c>
      <c r="F7" s="305">
        <v>5</v>
      </c>
      <c r="G7" s="305">
        <v>6</v>
      </c>
      <c r="H7" s="305">
        <v>7</v>
      </c>
      <c r="I7" s="305">
        <v>8</v>
      </c>
      <c r="J7" s="305">
        <v>9</v>
      </c>
      <c r="K7" s="496">
        <v>10</v>
      </c>
    </row>
    <row r="8" spans="2:20" ht="15.75" x14ac:dyDescent="0.25">
      <c r="B8" s="253" t="s">
        <v>67</v>
      </c>
      <c r="C8" s="998" t="s">
        <v>283</v>
      </c>
      <c r="D8" s="130">
        <v>189360</v>
      </c>
      <c r="E8" s="36">
        <f>D8/D$15*100</f>
        <v>1.2440903899733253</v>
      </c>
      <c r="F8" s="33">
        <v>199032</v>
      </c>
      <c r="G8" s="36">
        <f>F8/F$15*100</f>
        <v>1.3047299476074543</v>
      </c>
      <c r="H8" s="113">
        <v>181607</v>
      </c>
      <c r="I8" s="375">
        <f>H8/H$15*100</f>
        <v>1.1308157711835163</v>
      </c>
      <c r="J8" s="398">
        <f>F8/D8*100</f>
        <v>105.10773130544995</v>
      </c>
      <c r="K8" s="402">
        <f>H8/F8*100</f>
        <v>91.245126411833283</v>
      </c>
      <c r="M8" s="51"/>
      <c r="N8" s="934"/>
      <c r="O8" s="51"/>
      <c r="P8" s="934"/>
      <c r="Q8" s="51"/>
      <c r="R8" s="934"/>
      <c r="S8" s="934"/>
      <c r="T8" s="934"/>
    </row>
    <row r="9" spans="2:20" ht="16.5" customHeight="1" x14ac:dyDescent="0.25">
      <c r="B9" s="253" t="s">
        <v>68</v>
      </c>
      <c r="C9" s="998" t="s">
        <v>284</v>
      </c>
      <c r="D9" s="130">
        <v>359635</v>
      </c>
      <c r="E9" s="36">
        <f t="shared" ref="E9:E14" si="0">D9/D$15*100</f>
        <v>2.3627928147341404</v>
      </c>
      <c r="F9" s="33">
        <v>395157</v>
      </c>
      <c r="G9" s="36">
        <f t="shared" ref="G9:G14" si="1">F9/F$15*100</f>
        <v>2.5904034120479058</v>
      </c>
      <c r="H9" s="113">
        <v>400202</v>
      </c>
      <c r="I9" s="375">
        <f t="shared" ref="I9:I14" si="2">H9/H$15*100</f>
        <v>2.491945427539608</v>
      </c>
      <c r="J9" s="398">
        <f t="shared" ref="J9:J15" si="3">F9/D9*100</f>
        <v>109.87723664270719</v>
      </c>
      <c r="K9" s="402">
        <f t="shared" ref="K9:K14" si="4">H9/F9*100</f>
        <v>101.27670773894933</v>
      </c>
      <c r="M9" s="51"/>
      <c r="N9" s="934"/>
      <c r="O9" s="51"/>
      <c r="P9" s="934"/>
      <c r="Q9" s="51"/>
      <c r="R9" s="934"/>
      <c r="S9" s="934"/>
      <c r="T9" s="934"/>
    </row>
    <row r="10" spans="2:20" ht="16.5" customHeight="1" x14ac:dyDescent="0.25">
      <c r="B10" s="253" t="s">
        <v>112</v>
      </c>
      <c r="C10" s="998" t="s">
        <v>285</v>
      </c>
      <c r="D10" s="130">
        <v>6922742</v>
      </c>
      <c r="E10" s="36">
        <f t="shared" si="0"/>
        <v>45.482239092019</v>
      </c>
      <c r="F10" s="33">
        <v>6500322</v>
      </c>
      <c r="G10" s="36">
        <f t="shared" si="1"/>
        <v>42.612066313414843</v>
      </c>
      <c r="H10" s="113">
        <v>6680069</v>
      </c>
      <c r="I10" s="375">
        <f t="shared" si="2"/>
        <v>41.594913069397656</v>
      </c>
      <c r="J10" s="398">
        <f t="shared" si="3"/>
        <v>93.898082580572833</v>
      </c>
      <c r="K10" s="402">
        <f t="shared" si="4"/>
        <v>102.76520147771141</v>
      </c>
      <c r="M10" s="51"/>
      <c r="N10" s="934"/>
      <c r="O10" s="51"/>
      <c r="P10" s="934"/>
      <c r="Q10" s="51"/>
      <c r="R10" s="934"/>
      <c r="S10" s="934"/>
      <c r="T10" s="934"/>
    </row>
    <row r="11" spans="2:20" ht="15.75" x14ac:dyDescent="0.25">
      <c r="B11" s="253" t="s">
        <v>70</v>
      </c>
      <c r="C11" s="998" t="s">
        <v>286</v>
      </c>
      <c r="D11" s="33">
        <v>247501</v>
      </c>
      <c r="E11" s="36">
        <f t="shared" si="0"/>
        <v>1.6260752831051328</v>
      </c>
      <c r="F11" s="33">
        <v>772554</v>
      </c>
      <c r="G11" s="36">
        <f t="shared" si="1"/>
        <v>5.064383314964072</v>
      </c>
      <c r="H11" s="113">
        <v>1247069</v>
      </c>
      <c r="I11" s="375">
        <f t="shared" si="2"/>
        <v>7.7651483310338056</v>
      </c>
      <c r="J11" s="398">
        <f t="shared" si="3"/>
        <v>312.14176912416514</v>
      </c>
      <c r="K11" s="402">
        <f t="shared" si="4"/>
        <v>161.42159641915001</v>
      </c>
      <c r="M11" s="51"/>
      <c r="N11" s="934"/>
      <c r="O11" s="51"/>
      <c r="P11" s="934"/>
      <c r="Q11" s="51"/>
      <c r="R11" s="934"/>
      <c r="S11" s="934"/>
      <c r="T11" s="934"/>
    </row>
    <row r="12" spans="2:20" ht="15.75" x14ac:dyDescent="0.25">
      <c r="B12" s="253" t="s">
        <v>71</v>
      </c>
      <c r="C12" s="998" t="s">
        <v>287</v>
      </c>
      <c r="D12" s="130">
        <v>86902</v>
      </c>
      <c r="E12" s="36">
        <f t="shared" si="0"/>
        <v>0.57094393255947351</v>
      </c>
      <c r="F12" s="33">
        <v>83921</v>
      </c>
      <c r="G12" s="36">
        <f t="shared" si="1"/>
        <v>0.55013385753630151</v>
      </c>
      <c r="H12" s="113">
        <v>64215</v>
      </c>
      <c r="I12" s="375">
        <f t="shared" si="2"/>
        <v>0.39984876544708903</v>
      </c>
      <c r="J12" s="398">
        <f t="shared" si="3"/>
        <v>96.569699201399274</v>
      </c>
      <c r="K12" s="402">
        <f t="shared" si="4"/>
        <v>76.518392297517906</v>
      </c>
      <c r="M12" s="51"/>
      <c r="N12" s="934"/>
      <c r="O12" s="51"/>
      <c r="P12" s="934"/>
      <c r="Q12" s="51"/>
      <c r="R12" s="934"/>
      <c r="S12" s="934"/>
      <c r="T12" s="934"/>
    </row>
    <row r="13" spans="2:20" ht="15.75" x14ac:dyDescent="0.25">
      <c r="B13" s="253" t="s">
        <v>72</v>
      </c>
      <c r="C13" s="998" t="s">
        <v>288</v>
      </c>
      <c r="D13" s="130">
        <v>7400278</v>
      </c>
      <c r="E13" s="36">
        <f t="shared" si="0"/>
        <v>48.619638481891734</v>
      </c>
      <c r="F13" s="33">
        <v>7281540</v>
      </c>
      <c r="G13" s="36">
        <f t="shared" si="1"/>
        <v>47.733245421347235</v>
      </c>
      <c r="H13" s="113">
        <v>7463303</v>
      </c>
      <c r="I13" s="375">
        <f t="shared" si="2"/>
        <v>46.471891157946828</v>
      </c>
      <c r="J13" s="398">
        <f t="shared" si="3"/>
        <v>98.395492709868478</v>
      </c>
      <c r="K13" s="402">
        <f t="shared" si="4"/>
        <v>102.49621645970495</v>
      </c>
      <c r="M13" s="51"/>
      <c r="N13" s="934"/>
      <c r="O13" s="51"/>
      <c r="P13" s="934"/>
      <c r="Q13" s="51"/>
      <c r="R13" s="934"/>
      <c r="S13" s="934"/>
      <c r="T13" s="934"/>
    </row>
    <row r="14" spans="2:20" ht="16.5" thickBot="1" x14ac:dyDescent="0.3">
      <c r="B14" s="253" t="s">
        <v>73</v>
      </c>
      <c r="C14" s="999" t="s">
        <v>289</v>
      </c>
      <c r="D14" s="130">
        <v>14341</v>
      </c>
      <c r="E14" s="36">
        <f t="shared" si="0"/>
        <v>9.4220005717191885E-2</v>
      </c>
      <c r="F14" s="33">
        <v>22125</v>
      </c>
      <c r="G14" s="36">
        <f t="shared" si="1"/>
        <v>0.14503773308219245</v>
      </c>
      <c r="H14" s="113">
        <v>23357</v>
      </c>
      <c r="I14" s="375">
        <f t="shared" si="2"/>
        <v>0.14543747745149355</v>
      </c>
      <c r="J14" s="398">
        <f t="shared" si="3"/>
        <v>154.2779443553448</v>
      </c>
      <c r="K14" s="402">
        <f t="shared" si="4"/>
        <v>105.56836158192091</v>
      </c>
      <c r="M14" s="51"/>
      <c r="N14" s="934"/>
      <c r="O14" s="51"/>
      <c r="P14" s="934"/>
      <c r="Q14" s="51"/>
      <c r="R14" s="934"/>
      <c r="S14" s="934"/>
      <c r="T14" s="934"/>
    </row>
    <row r="15" spans="2:20" ht="16.5" thickBot="1" x14ac:dyDescent="0.3">
      <c r="B15" s="1180" t="s">
        <v>192</v>
      </c>
      <c r="C15" s="1181"/>
      <c r="D15" s="17">
        <f t="shared" ref="D15:I15" si="5">SUM(D8:D14)</f>
        <v>15220759</v>
      </c>
      <c r="E15" s="136">
        <f t="shared" si="5"/>
        <v>99.999999999999986</v>
      </c>
      <c r="F15" s="17">
        <f t="shared" si="5"/>
        <v>15254651</v>
      </c>
      <c r="G15" s="136">
        <f t="shared" si="5"/>
        <v>100.00000000000001</v>
      </c>
      <c r="H15" s="17">
        <f t="shared" si="5"/>
        <v>16059822</v>
      </c>
      <c r="I15" s="136">
        <f t="shared" si="5"/>
        <v>100</v>
      </c>
      <c r="J15" s="41">
        <f t="shared" si="3"/>
        <v>100.22266957909261</v>
      </c>
      <c r="K15" s="42">
        <f>H15/F15*100</f>
        <v>105.2782000715716</v>
      </c>
      <c r="M15" s="51"/>
      <c r="N15" s="934"/>
      <c r="O15" s="51"/>
      <c r="P15" s="934"/>
      <c r="Q15" s="51"/>
      <c r="R15" s="934"/>
      <c r="S15" s="934"/>
      <c r="T15" s="934"/>
    </row>
    <row r="16" spans="2:20" x14ac:dyDescent="0.25">
      <c r="M16" s="51"/>
    </row>
    <row r="17" spans="6:13" x14ac:dyDescent="0.25">
      <c r="F17" s="51"/>
      <c r="M17" s="51"/>
    </row>
  </sheetData>
  <mergeCells count="8">
    <mergeCell ref="B4:K4"/>
    <mergeCell ref="B5:B6"/>
    <mergeCell ref="J5:K5"/>
    <mergeCell ref="B15:C15"/>
    <mergeCell ref="C5:C6"/>
    <mergeCell ref="D5:E5"/>
    <mergeCell ref="F5:G5"/>
    <mergeCell ref="H5:I5"/>
  </mergeCells>
  <pageMargins left="0.7" right="0.7" top="0.75" bottom="0.75" header="0.3" footer="0.3"/>
  <pageSetup orientation="portrait" r:id="rId1"/>
  <ignoredErrors>
    <ignoredError sqref="D15 F15 H15"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0"/>
  <sheetViews>
    <sheetView workbookViewId="0">
      <selection activeCell="C21" sqref="C21"/>
    </sheetView>
  </sheetViews>
  <sheetFormatPr defaultRowHeight="15" x14ac:dyDescent="0.25"/>
  <cols>
    <col min="2" max="2" width="8.140625" customWidth="1"/>
    <col min="3" max="3" width="34" customWidth="1"/>
    <col min="4" max="4" width="14.5703125" customWidth="1"/>
    <col min="5" max="5" width="14.85546875" customWidth="1"/>
    <col min="6" max="6" width="15.140625" customWidth="1"/>
    <col min="7" max="7" width="14.5703125" customWidth="1"/>
    <col min="8" max="8" width="15.140625" customWidth="1"/>
    <col min="9" max="9" width="14.85546875" customWidth="1"/>
    <col min="10" max="10" width="11.85546875" customWidth="1"/>
    <col min="11" max="11" width="10.5703125" customWidth="1"/>
    <col min="12" max="12" width="9.140625" customWidth="1"/>
    <col min="15" max="15" width="10.140625" bestFit="1" customWidth="1"/>
  </cols>
  <sheetData>
    <row r="3" spans="2:16" ht="16.5" thickBot="1" x14ac:dyDescent="0.3">
      <c r="C3" s="5"/>
      <c r="D3" s="4"/>
      <c r="E3" s="4"/>
      <c r="F3" s="4"/>
      <c r="G3" s="4"/>
      <c r="H3" s="4"/>
      <c r="I3" s="4"/>
      <c r="J3" s="4"/>
      <c r="K3" s="4"/>
      <c r="L3" s="29" t="s">
        <v>375</v>
      </c>
    </row>
    <row r="4" spans="2:16" ht="20.100000000000001" customHeight="1" thickBot="1" x14ac:dyDescent="0.3">
      <c r="B4" s="1164" t="s">
        <v>376</v>
      </c>
      <c r="C4" s="1165"/>
      <c r="D4" s="1165"/>
      <c r="E4" s="1165"/>
      <c r="F4" s="1165"/>
      <c r="G4" s="1165"/>
      <c r="H4" s="1165"/>
      <c r="I4" s="1165"/>
      <c r="J4" s="1165"/>
      <c r="K4" s="1165"/>
      <c r="L4" s="1166"/>
    </row>
    <row r="5" spans="2:16" ht="15.95" customHeight="1" thickBot="1" x14ac:dyDescent="0.3">
      <c r="B5" s="1148" t="s">
        <v>167</v>
      </c>
      <c r="C5" s="1159" t="s">
        <v>281</v>
      </c>
      <c r="D5" s="1173" t="s">
        <v>117</v>
      </c>
      <c r="E5" s="1173"/>
      <c r="F5" s="1173"/>
      <c r="G5" s="1173" t="s">
        <v>151</v>
      </c>
      <c r="H5" s="1173"/>
      <c r="I5" s="1173"/>
      <c r="J5" s="1159" t="s">
        <v>196</v>
      </c>
      <c r="K5" s="1159"/>
      <c r="L5" s="1160"/>
    </row>
    <row r="6" spans="2:16" ht="15.95" customHeight="1" x14ac:dyDescent="0.25">
      <c r="B6" s="1163"/>
      <c r="C6" s="1219"/>
      <c r="D6" s="976" t="s">
        <v>377</v>
      </c>
      <c r="E6" s="976" t="s">
        <v>378</v>
      </c>
      <c r="F6" s="1217" t="s">
        <v>379</v>
      </c>
      <c r="G6" s="976" t="s">
        <v>377</v>
      </c>
      <c r="H6" s="976" t="s">
        <v>378</v>
      </c>
      <c r="I6" s="1217" t="s">
        <v>379</v>
      </c>
      <c r="J6" s="1213" t="s">
        <v>113</v>
      </c>
      <c r="K6" s="1213" t="s">
        <v>107</v>
      </c>
      <c r="L6" s="1215" t="s">
        <v>114</v>
      </c>
    </row>
    <row r="7" spans="2:16" ht="15.95" customHeight="1" thickBot="1" x14ac:dyDescent="0.3">
      <c r="B7" s="1149"/>
      <c r="C7" s="1158"/>
      <c r="D7" s="973" t="s">
        <v>380</v>
      </c>
      <c r="E7" s="973" t="s">
        <v>381</v>
      </c>
      <c r="F7" s="1218"/>
      <c r="G7" s="973" t="s">
        <v>380</v>
      </c>
      <c r="H7" s="973" t="s">
        <v>381</v>
      </c>
      <c r="I7" s="1218"/>
      <c r="J7" s="1214"/>
      <c r="K7" s="1214"/>
      <c r="L7" s="1216"/>
    </row>
    <row r="8" spans="2:16" ht="15.75" thickBot="1" x14ac:dyDescent="0.3">
      <c r="B8" s="299">
        <v>1</v>
      </c>
      <c r="C8" s="305">
        <v>2</v>
      </c>
      <c r="D8" s="305">
        <v>3</v>
      </c>
      <c r="E8" s="305">
        <v>4</v>
      </c>
      <c r="F8" s="305">
        <v>5</v>
      </c>
      <c r="G8" s="305">
        <v>6</v>
      </c>
      <c r="H8" s="305">
        <v>7</v>
      </c>
      <c r="I8" s="305">
        <v>8</v>
      </c>
      <c r="J8" s="305">
        <v>9</v>
      </c>
      <c r="K8" s="305">
        <v>10</v>
      </c>
      <c r="L8" s="306">
        <v>11</v>
      </c>
    </row>
    <row r="9" spans="2:16" ht="15.95" customHeight="1" x14ac:dyDescent="0.25">
      <c r="B9" s="253" t="s">
        <v>67</v>
      </c>
      <c r="C9" s="998" t="s">
        <v>283</v>
      </c>
      <c r="D9" s="33">
        <v>4732</v>
      </c>
      <c r="E9" s="33">
        <v>193928</v>
      </c>
      <c r="F9" s="33">
        <v>372</v>
      </c>
      <c r="G9" s="33">
        <v>4271</v>
      </c>
      <c r="H9" s="33">
        <v>177190</v>
      </c>
      <c r="I9" s="137">
        <v>146</v>
      </c>
      <c r="J9" s="43">
        <f>G9/D9*100</f>
        <v>90.257819103972949</v>
      </c>
      <c r="K9" s="43">
        <f>H9/E9*100</f>
        <v>91.3689616764985</v>
      </c>
      <c r="L9" s="139">
        <f>I9/F9*100</f>
        <v>39.247311827956985</v>
      </c>
      <c r="N9" s="51"/>
      <c r="O9" s="51"/>
    </row>
    <row r="10" spans="2:16" ht="15.95" customHeight="1" x14ac:dyDescent="0.25">
      <c r="B10" s="253" t="s">
        <v>68</v>
      </c>
      <c r="C10" s="998" t="s">
        <v>284</v>
      </c>
      <c r="D10" s="33">
        <v>40618</v>
      </c>
      <c r="E10" s="33">
        <v>342373</v>
      </c>
      <c r="F10" s="33">
        <v>12166</v>
      </c>
      <c r="G10" s="33">
        <v>76734</v>
      </c>
      <c r="H10" s="33">
        <v>322288</v>
      </c>
      <c r="I10" s="137">
        <v>1180</v>
      </c>
      <c r="J10" s="43">
        <f t="shared" ref="J10:J16" si="0">G10/D10*100</f>
        <v>188.91624402974051</v>
      </c>
      <c r="K10" s="43">
        <f t="shared" ref="K10:K16" si="1">H10/E10*100</f>
        <v>94.133591141824851</v>
      </c>
      <c r="L10" s="139">
        <f t="shared" ref="L10:L16" si="2">I10/F10*100</f>
        <v>9.6991615978957757</v>
      </c>
      <c r="N10" s="51"/>
      <c r="O10" s="51"/>
      <c r="P10" s="51"/>
    </row>
    <row r="11" spans="2:16" ht="15.95" customHeight="1" x14ac:dyDescent="0.25">
      <c r="B11" s="253" t="s">
        <v>69</v>
      </c>
      <c r="C11" s="998" t="s">
        <v>285</v>
      </c>
      <c r="D11" s="33">
        <v>2301850</v>
      </c>
      <c r="E11" s="33">
        <v>3782059</v>
      </c>
      <c r="F11" s="33">
        <v>416413</v>
      </c>
      <c r="G11" s="33">
        <v>2432006</v>
      </c>
      <c r="H11" s="33">
        <v>3819106</v>
      </c>
      <c r="I11" s="137">
        <v>428957</v>
      </c>
      <c r="J11" s="43">
        <f t="shared" si="0"/>
        <v>105.65440841062623</v>
      </c>
      <c r="K11" s="43">
        <f t="shared" si="1"/>
        <v>100.97954579767266</v>
      </c>
      <c r="L11" s="139">
        <f t="shared" si="2"/>
        <v>103.01239394543398</v>
      </c>
      <c r="N11" s="51"/>
      <c r="O11" s="51"/>
      <c r="P11" s="51"/>
    </row>
    <row r="12" spans="2:16" ht="15.95" customHeight="1" x14ac:dyDescent="0.25">
      <c r="B12" s="253" t="s">
        <v>70</v>
      </c>
      <c r="C12" s="998" t="s">
        <v>286</v>
      </c>
      <c r="D12" s="33">
        <v>772554</v>
      </c>
      <c r="E12" s="33">
        <v>0</v>
      </c>
      <c r="F12" s="33">
        <v>0</v>
      </c>
      <c r="G12" s="33">
        <v>1247061</v>
      </c>
      <c r="H12" s="33">
        <v>0</v>
      </c>
      <c r="I12" s="137">
        <v>8</v>
      </c>
      <c r="J12" s="43">
        <f t="shared" si="0"/>
        <v>161.42056089283079</v>
      </c>
      <c r="K12" s="43" t="s">
        <v>25</v>
      </c>
      <c r="L12" s="139" t="s">
        <v>25</v>
      </c>
      <c r="N12" s="51"/>
    </row>
    <row r="13" spans="2:16" ht="15.95" customHeight="1" x14ac:dyDescent="0.25">
      <c r="B13" s="253" t="s">
        <v>71</v>
      </c>
      <c r="C13" s="998" t="s">
        <v>287</v>
      </c>
      <c r="D13" s="33">
        <v>18777</v>
      </c>
      <c r="E13" s="33">
        <v>65113</v>
      </c>
      <c r="F13" s="33">
        <v>31</v>
      </c>
      <c r="G13" s="33">
        <v>12939</v>
      </c>
      <c r="H13" s="33">
        <v>51258</v>
      </c>
      <c r="I13" s="137">
        <v>18</v>
      </c>
      <c r="J13" s="43">
        <f t="shared" si="0"/>
        <v>68.908771369228319</v>
      </c>
      <c r="K13" s="43">
        <f t="shared" si="1"/>
        <v>78.721607052355139</v>
      </c>
      <c r="L13" s="139">
        <f t="shared" si="2"/>
        <v>58.064516129032263</v>
      </c>
      <c r="N13" s="51"/>
      <c r="O13" s="51"/>
    </row>
    <row r="14" spans="2:16" ht="15.95" customHeight="1" x14ac:dyDescent="0.25">
      <c r="B14" s="253" t="s">
        <v>72</v>
      </c>
      <c r="C14" s="998" t="s">
        <v>288</v>
      </c>
      <c r="D14" s="33">
        <v>400340</v>
      </c>
      <c r="E14" s="33">
        <v>6655109</v>
      </c>
      <c r="F14" s="113">
        <v>226091</v>
      </c>
      <c r="G14" s="33">
        <v>394248</v>
      </c>
      <c r="H14" s="33">
        <v>6819383</v>
      </c>
      <c r="I14" s="113">
        <v>249672</v>
      </c>
      <c r="J14" s="43">
        <f t="shared" si="0"/>
        <v>98.478293450567023</v>
      </c>
      <c r="K14" s="43">
        <f t="shared" si="1"/>
        <v>102.46838932315008</v>
      </c>
      <c r="L14" s="139">
        <f t="shared" si="2"/>
        <v>110.42987115807352</v>
      </c>
      <c r="N14" s="51"/>
      <c r="O14" s="51"/>
      <c r="P14" s="51"/>
    </row>
    <row r="15" spans="2:16" ht="15.95" customHeight="1" thickBot="1" x14ac:dyDescent="0.3">
      <c r="B15" s="253" t="s">
        <v>73</v>
      </c>
      <c r="C15" s="999" t="s">
        <v>289</v>
      </c>
      <c r="D15" s="33">
        <v>6476</v>
      </c>
      <c r="E15" s="33">
        <v>15426</v>
      </c>
      <c r="F15" s="33">
        <v>223</v>
      </c>
      <c r="G15" s="33">
        <v>7797</v>
      </c>
      <c r="H15" s="33">
        <v>15095</v>
      </c>
      <c r="I15" s="137">
        <v>465</v>
      </c>
      <c r="J15" s="43">
        <f t="shared" si="0"/>
        <v>120.39839407041384</v>
      </c>
      <c r="K15" s="43">
        <f t="shared" si="1"/>
        <v>97.854272008297684</v>
      </c>
      <c r="L15" s="139">
        <f t="shared" si="2"/>
        <v>208.5201793721973</v>
      </c>
      <c r="N15" s="51"/>
      <c r="O15" s="51"/>
    </row>
    <row r="16" spans="2:16" ht="20.100000000000001" customHeight="1" thickBot="1" x14ac:dyDescent="0.3">
      <c r="B16" s="1180" t="s">
        <v>192</v>
      </c>
      <c r="C16" s="1181"/>
      <c r="D16" s="17">
        <f>SUM(D9:D15)</f>
        <v>3545347</v>
      </c>
      <c r="E16" s="17">
        <f>SUM(E9:E15)</f>
        <v>11054008</v>
      </c>
      <c r="F16" s="17">
        <f>SUM(F9:F15)</f>
        <v>655296</v>
      </c>
      <c r="G16" s="17">
        <f>SUM(G9:G15)</f>
        <v>4175056</v>
      </c>
      <c r="H16" s="17">
        <f t="shared" ref="H16:I16" si="3">SUM(H9:H15)</f>
        <v>11204320</v>
      </c>
      <c r="I16" s="140">
        <f t="shared" si="3"/>
        <v>680446</v>
      </c>
      <c r="J16" s="141">
        <f t="shared" si="0"/>
        <v>117.76156184429902</v>
      </c>
      <c r="K16" s="141">
        <f t="shared" si="1"/>
        <v>101.35979637431056</v>
      </c>
      <c r="L16" s="142">
        <f t="shared" si="2"/>
        <v>103.83796025002441</v>
      </c>
      <c r="N16" s="51"/>
      <c r="O16" s="51"/>
      <c r="P16" s="51"/>
    </row>
    <row r="17" spans="3:12" ht="15.75" x14ac:dyDescent="0.25">
      <c r="C17" s="8"/>
      <c r="D17" s="8"/>
      <c r="E17" s="8"/>
      <c r="F17" s="8"/>
      <c r="G17" s="8"/>
      <c r="H17" s="8"/>
      <c r="I17" s="8"/>
      <c r="J17" s="8"/>
      <c r="K17" s="8"/>
      <c r="L17" s="30"/>
    </row>
    <row r="18" spans="3:12" x14ac:dyDescent="0.25">
      <c r="D18" s="51"/>
      <c r="E18" s="51"/>
      <c r="F18" s="51"/>
      <c r="G18" s="51"/>
      <c r="H18" s="51"/>
      <c r="I18" s="51"/>
      <c r="J18" s="920"/>
      <c r="K18" s="920"/>
      <c r="L18" s="920"/>
    </row>
    <row r="19" spans="3:12" x14ac:dyDescent="0.25">
      <c r="D19" s="114"/>
      <c r="E19" s="114"/>
      <c r="F19" s="114"/>
      <c r="G19" s="114"/>
      <c r="H19" s="114"/>
      <c r="I19" s="114"/>
      <c r="J19" s="934"/>
      <c r="K19" s="934"/>
      <c r="L19" s="934"/>
    </row>
    <row r="20" spans="3:12" x14ac:dyDescent="0.25">
      <c r="D20" s="934"/>
      <c r="E20" s="934"/>
      <c r="F20" s="934"/>
      <c r="G20" s="934"/>
      <c r="H20" s="934"/>
      <c r="I20" s="934"/>
      <c r="J20" s="934"/>
      <c r="K20" s="934"/>
      <c r="L20" s="934"/>
    </row>
  </sheetData>
  <mergeCells count="12">
    <mergeCell ref="B16:C16"/>
    <mergeCell ref="B4:L4"/>
    <mergeCell ref="B5:B7"/>
    <mergeCell ref="J5:L5"/>
    <mergeCell ref="J6:J7"/>
    <mergeCell ref="K6:K7"/>
    <mergeCell ref="L6:L7"/>
    <mergeCell ref="D5:F5"/>
    <mergeCell ref="F6:F7"/>
    <mergeCell ref="I6:I7"/>
    <mergeCell ref="G5:I5"/>
    <mergeCell ref="C5:C7"/>
  </mergeCells>
  <pageMargins left="0.7" right="0.7" top="0.75" bottom="0.75" header="0.3" footer="0.3"/>
  <pageSetup orientation="portrait" r:id="rId1"/>
  <ignoredErrors>
    <ignoredError sqref="F16:I16 D16:E16"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X24"/>
  <sheetViews>
    <sheetView topLeftCell="A13" workbookViewId="0">
      <selection activeCell="C24" sqref="C24"/>
    </sheetView>
  </sheetViews>
  <sheetFormatPr defaultRowHeight="15" x14ac:dyDescent="0.25"/>
  <cols>
    <col min="2" max="2" width="8.140625" customWidth="1"/>
    <col min="3" max="3" width="27" customWidth="1"/>
    <col min="4" max="4" width="12" customWidth="1"/>
    <col min="5" max="5" width="11" customWidth="1"/>
    <col min="7" max="7" width="12.140625" customWidth="1"/>
    <col min="8" max="8" width="12.28515625" customWidth="1"/>
    <col min="10" max="10" width="12.42578125" customWidth="1"/>
    <col min="11" max="11" width="11.7109375" customWidth="1"/>
    <col min="14" max="14" width="10.28515625" style="737" bestFit="1" customWidth="1"/>
    <col min="15" max="15" width="10.7109375" bestFit="1" customWidth="1"/>
    <col min="17" max="17" width="10.140625" bestFit="1" customWidth="1"/>
    <col min="20" max="20" width="10.140625" bestFit="1" customWidth="1"/>
  </cols>
  <sheetData>
    <row r="3" spans="2:24" ht="16.5" thickBot="1" x14ac:dyDescent="0.3">
      <c r="C3" s="18"/>
      <c r="D3" s="46"/>
      <c r="E3" s="46"/>
      <c r="F3" s="46"/>
      <c r="G3" s="46"/>
      <c r="H3" s="46"/>
      <c r="I3" s="46"/>
      <c r="J3" s="46"/>
      <c r="K3" s="46"/>
      <c r="L3" s="58" t="s">
        <v>203</v>
      </c>
    </row>
    <row r="4" spans="2:24" ht="16.5" customHeight="1" thickBot="1" x14ac:dyDescent="0.3">
      <c r="B4" s="1206" t="s">
        <v>382</v>
      </c>
      <c r="C4" s="1207"/>
      <c r="D4" s="1207"/>
      <c r="E4" s="1207"/>
      <c r="F4" s="1207"/>
      <c r="G4" s="1207"/>
      <c r="H4" s="1207"/>
      <c r="I4" s="1207"/>
      <c r="J4" s="1207"/>
      <c r="K4" s="1207"/>
      <c r="L4" s="1208"/>
    </row>
    <row r="5" spans="2:24" ht="15.75" x14ac:dyDescent="0.25">
      <c r="B5" s="1220" t="s">
        <v>167</v>
      </c>
      <c r="C5" s="1107" t="s">
        <v>186</v>
      </c>
      <c r="D5" s="1143" t="s">
        <v>59</v>
      </c>
      <c r="E5" s="1143"/>
      <c r="F5" s="1143"/>
      <c r="G5" s="1107" t="s">
        <v>117</v>
      </c>
      <c r="H5" s="1107"/>
      <c r="I5" s="1107"/>
      <c r="J5" s="1107" t="s">
        <v>151</v>
      </c>
      <c r="K5" s="1107"/>
      <c r="L5" s="1109"/>
    </row>
    <row r="6" spans="2:24" ht="16.5" thickBot="1" x14ac:dyDescent="0.3">
      <c r="B6" s="1221"/>
      <c r="C6" s="1108"/>
      <c r="D6" s="328" t="s">
        <v>197</v>
      </c>
      <c r="E6" s="328" t="s">
        <v>92</v>
      </c>
      <c r="F6" s="328" t="s">
        <v>93</v>
      </c>
      <c r="G6" s="969" t="s">
        <v>197</v>
      </c>
      <c r="H6" s="328" t="s">
        <v>92</v>
      </c>
      <c r="I6" s="328" t="s">
        <v>93</v>
      </c>
      <c r="J6" s="969" t="s">
        <v>197</v>
      </c>
      <c r="K6" s="328" t="s">
        <v>92</v>
      </c>
      <c r="L6" s="110" t="s">
        <v>93</v>
      </c>
    </row>
    <row r="7" spans="2:24" s="293" customFormat="1" ht="13.5" thickBot="1" x14ac:dyDescent="0.25">
      <c r="B7" s="299">
        <v>1</v>
      </c>
      <c r="C7" s="329">
        <v>2</v>
      </c>
      <c r="D7" s="329">
        <v>3</v>
      </c>
      <c r="E7" s="329">
        <v>4</v>
      </c>
      <c r="F7" s="329">
        <v>5</v>
      </c>
      <c r="G7" s="329">
        <v>6</v>
      </c>
      <c r="H7" s="329">
        <v>7</v>
      </c>
      <c r="I7" s="329">
        <v>8</v>
      </c>
      <c r="J7" s="329">
        <v>9</v>
      </c>
      <c r="K7" s="329">
        <v>10</v>
      </c>
      <c r="L7" s="330">
        <v>11</v>
      </c>
      <c r="N7" s="738"/>
    </row>
    <row r="8" spans="2:24" ht="16.5" customHeight="1" thickBot="1" x14ac:dyDescent="0.3">
      <c r="B8" s="260"/>
      <c r="C8" s="1026" t="s">
        <v>383</v>
      </c>
      <c r="D8" s="497"/>
      <c r="E8" s="497"/>
      <c r="F8" s="497"/>
      <c r="G8" s="497"/>
      <c r="H8" s="497"/>
      <c r="I8" s="497"/>
      <c r="J8" s="497"/>
      <c r="K8" s="497"/>
      <c r="L8" s="502"/>
    </row>
    <row r="9" spans="2:24" ht="23.1" customHeight="1" x14ac:dyDescent="0.25">
      <c r="B9" s="638" t="s">
        <v>67</v>
      </c>
      <c r="C9" s="1023" t="s">
        <v>369</v>
      </c>
      <c r="D9" s="66">
        <v>6146371</v>
      </c>
      <c r="E9" s="66">
        <v>51146</v>
      </c>
      <c r="F9" s="116">
        <f>E9/D9*100</f>
        <v>0.83213330272448571</v>
      </c>
      <c r="G9" s="103">
        <v>6272170</v>
      </c>
      <c r="H9" s="66">
        <v>78817</v>
      </c>
      <c r="I9" s="116">
        <f>H9/G9*100</f>
        <v>1.2566145369146564</v>
      </c>
      <c r="J9" s="66">
        <v>6879598</v>
      </c>
      <c r="K9" s="66">
        <v>66902</v>
      </c>
      <c r="L9" s="118">
        <f>K9/J9*100</f>
        <v>0.97246961232327811</v>
      </c>
      <c r="N9" s="51"/>
      <c r="O9" s="114"/>
      <c r="P9" s="934"/>
      <c r="Q9" s="51"/>
      <c r="R9" s="51"/>
      <c r="S9" s="934"/>
      <c r="T9" s="51"/>
      <c r="U9" s="51"/>
      <c r="V9" s="934"/>
      <c r="W9" s="934"/>
      <c r="X9" s="934"/>
    </row>
    <row r="10" spans="2:24" ht="23.1" customHeight="1" x14ac:dyDescent="0.25">
      <c r="B10" s="638" t="s">
        <v>68</v>
      </c>
      <c r="C10" s="1024" t="s">
        <v>370</v>
      </c>
      <c r="D10" s="66">
        <v>904039</v>
      </c>
      <c r="E10" s="66">
        <v>55829</v>
      </c>
      <c r="F10" s="116">
        <f t="shared" ref="F10:F11" si="0">E10/D10*100</f>
        <v>6.1755079150346397</v>
      </c>
      <c r="G10" s="103">
        <v>1157194</v>
      </c>
      <c r="H10" s="66">
        <v>141218</v>
      </c>
      <c r="I10" s="116">
        <f t="shared" ref="I10:I21" si="1">H10/G10*100</f>
        <v>12.203485327438614</v>
      </c>
      <c r="J10" s="66">
        <v>1209304</v>
      </c>
      <c r="K10" s="66">
        <v>161636</v>
      </c>
      <c r="L10" s="118">
        <f t="shared" ref="L10:L22" si="2">K10/J10*100</f>
        <v>13.366035339335683</v>
      </c>
      <c r="N10" s="51"/>
      <c r="O10" s="114"/>
      <c r="P10" s="934"/>
      <c r="Q10" s="51"/>
      <c r="R10" s="51"/>
      <c r="S10" s="934"/>
      <c r="T10" s="51"/>
      <c r="U10" s="51"/>
      <c r="V10" s="934"/>
      <c r="W10" s="934"/>
      <c r="X10" s="934"/>
    </row>
    <row r="11" spans="2:24" ht="23.1" customHeight="1" thickBot="1" x14ac:dyDescent="0.3">
      <c r="B11" s="638" t="s">
        <v>69</v>
      </c>
      <c r="C11" s="1025" t="s">
        <v>371</v>
      </c>
      <c r="D11" s="66">
        <v>770071</v>
      </c>
      <c r="E11" s="66">
        <v>516128</v>
      </c>
      <c r="F11" s="116">
        <f t="shared" si="0"/>
        <v>67.023430307075586</v>
      </c>
      <c r="G11" s="66">
        <v>543747</v>
      </c>
      <c r="H11" s="66">
        <v>421893</v>
      </c>
      <c r="I11" s="116">
        <f t="shared" si="1"/>
        <v>77.589945323836275</v>
      </c>
      <c r="J11" s="66">
        <v>507617</v>
      </c>
      <c r="K11" s="66">
        <v>399673</v>
      </c>
      <c r="L11" s="118">
        <f t="shared" si="2"/>
        <v>78.735148744033395</v>
      </c>
      <c r="N11" s="51"/>
      <c r="O11" s="114"/>
      <c r="P11" s="934"/>
      <c r="Q11" s="51"/>
      <c r="R11" s="51"/>
      <c r="S11" s="934"/>
      <c r="T11" s="51"/>
      <c r="U11" s="51"/>
      <c r="V11" s="934"/>
      <c r="W11" s="934"/>
      <c r="X11" s="934"/>
    </row>
    <row r="12" spans="2:24" ht="23.1" customHeight="1" thickBot="1" x14ac:dyDescent="0.3">
      <c r="B12" s="1209" t="s">
        <v>384</v>
      </c>
      <c r="C12" s="1210"/>
      <c r="D12" s="108">
        <f>SUM(D9:D11)</f>
        <v>7820481</v>
      </c>
      <c r="E12" s="108">
        <f>SUM(E9:E11)</f>
        <v>623103</v>
      </c>
      <c r="F12" s="117">
        <f>E12/D12*100</f>
        <v>7.9675789762803593</v>
      </c>
      <c r="G12" s="112">
        <f>SUM(G9:G11)</f>
        <v>7973111</v>
      </c>
      <c r="H12" s="108">
        <f>SUM(H9:H11)</f>
        <v>641928</v>
      </c>
      <c r="I12" s="117">
        <f t="shared" si="1"/>
        <v>8.0511609583762223</v>
      </c>
      <c r="J12" s="108">
        <f>SUM(J9:J11)</f>
        <v>8596519</v>
      </c>
      <c r="K12" s="108">
        <f>SUM(K9:K11)</f>
        <v>628211</v>
      </c>
      <c r="L12" s="119">
        <f t="shared" si="2"/>
        <v>7.3077370037802512</v>
      </c>
      <c r="N12" s="51"/>
      <c r="O12" s="114"/>
      <c r="P12" s="934"/>
      <c r="Q12" s="51"/>
      <c r="R12" s="51"/>
      <c r="S12" s="934"/>
      <c r="T12" s="51"/>
      <c r="U12" s="51"/>
      <c r="V12" s="934"/>
      <c r="W12" s="934"/>
      <c r="X12" s="934"/>
    </row>
    <row r="13" spans="2:24" ht="19.5" customHeight="1" thickBot="1" x14ac:dyDescent="0.3">
      <c r="B13" s="503"/>
      <c r="C13" s="498" t="s">
        <v>385</v>
      </c>
      <c r="D13" s="275"/>
      <c r="E13" s="275"/>
      <c r="F13" s="116"/>
      <c r="G13" s="500"/>
      <c r="H13" s="275"/>
      <c r="I13" s="116"/>
      <c r="J13" s="275"/>
      <c r="K13" s="275"/>
      <c r="L13" s="118"/>
      <c r="N13" s="51"/>
      <c r="O13" s="114"/>
      <c r="P13" s="934"/>
      <c r="Q13" s="934"/>
      <c r="R13" s="934"/>
      <c r="S13" s="934"/>
      <c r="T13" s="934"/>
      <c r="U13" s="934"/>
      <c r="V13" s="934"/>
      <c r="W13" s="934"/>
      <c r="X13" s="934"/>
    </row>
    <row r="14" spans="2:24" ht="23.1" customHeight="1" x14ac:dyDescent="0.25">
      <c r="B14" s="638" t="s">
        <v>70</v>
      </c>
      <c r="C14" s="1023" t="s">
        <v>369</v>
      </c>
      <c r="D14" s="66">
        <v>6451878</v>
      </c>
      <c r="E14" s="66">
        <v>59562</v>
      </c>
      <c r="F14" s="116">
        <f>E14/D14*100</f>
        <v>0.9231730668186845</v>
      </c>
      <c r="G14" s="103">
        <v>6395495</v>
      </c>
      <c r="H14" s="103">
        <v>84591</v>
      </c>
      <c r="I14" s="116">
        <f t="shared" si="1"/>
        <v>1.3226654074469606</v>
      </c>
      <c r="J14" s="66">
        <v>6554563</v>
      </c>
      <c r="K14" s="66">
        <v>80700</v>
      </c>
      <c r="L14" s="118">
        <f t="shared" si="2"/>
        <v>1.2312033616886435</v>
      </c>
      <c r="N14" s="51"/>
      <c r="O14" s="114"/>
      <c r="P14" s="934"/>
      <c r="Q14" s="51"/>
      <c r="R14" s="51"/>
      <c r="S14" s="934"/>
      <c r="T14" s="51"/>
      <c r="U14" s="51"/>
      <c r="V14" s="934"/>
      <c r="W14" s="934"/>
      <c r="X14" s="934"/>
    </row>
    <row r="15" spans="2:24" ht="23.1" customHeight="1" x14ac:dyDescent="0.25">
      <c r="B15" s="638" t="s">
        <v>71</v>
      </c>
      <c r="C15" s="1024" t="s">
        <v>370</v>
      </c>
      <c r="D15" s="66">
        <v>471019</v>
      </c>
      <c r="E15" s="66">
        <v>57081</v>
      </c>
      <c r="F15" s="116">
        <f t="shared" ref="F15:F17" si="3">E15/D15*100</f>
        <v>12.118619418749562</v>
      </c>
      <c r="G15" s="103">
        <v>446971</v>
      </c>
      <c r="H15" s="103">
        <v>58801</v>
      </c>
      <c r="I15" s="116">
        <f t="shared" si="1"/>
        <v>13.155439614650616</v>
      </c>
      <c r="J15" s="66">
        <v>446805</v>
      </c>
      <c r="K15" s="107">
        <v>58504</v>
      </c>
      <c r="L15" s="118">
        <f t="shared" si="2"/>
        <v>13.09385526124372</v>
      </c>
      <c r="N15" s="51"/>
      <c r="O15" s="114"/>
      <c r="P15" s="934"/>
      <c r="Q15" s="51"/>
      <c r="R15" s="51"/>
      <c r="S15" s="934"/>
      <c r="T15" s="51"/>
      <c r="U15" s="51"/>
      <c r="V15" s="934"/>
      <c r="W15" s="934"/>
      <c r="X15" s="934"/>
    </row>
    <row r="16" spans="2:24" ht="23.1" customHeight="1" thickBot="1" x14ac:dyDescent="0.3">
      <c r="B16" s="638" t="s">
        <v>72</v>
      </c>
      <c r="C16" s="1025" t="s">
        <v>371</v>
      </c>
      <c r="D16" s="66">
        <v>477381</v>
      </c>
      <c r="E16" s="66">
        <v>381194</v>
      </c>
      <c r="F16" s="116">
        <f t="shared" si="3"/>
        <v>79.85110425425394</v>
      </c>
      <c r="G16" s="103">
        <v>439074</v>
      </c>
      <c r="H16" s="103">
        <v>341856</v>
      </c>
      <c r="I16" s="116">
        <f t="shared" si="1"/>
        <v>77.858402000573932</v>
      </c>
      <c r="J16" s="66">
        <v>461935</v>
      </c>
      <c r="K16" s="66">
        <v>371136</v>
      </c>
      <c r="L16" s="118">
        <f t="shared" si="2"/>
        <v>80.343771309816319</v>
      </c>
      <c r="N16" s="51"/>
      <c r="O16" s="114"/>
      <c r="P16" s="934"/>
      <c r="Q16" s="51"/>
      <c r="R16" s="51"/>
      <c r="S16" s="934"/>
      <c r="T16" s="51"/>
      <c r="U16" s="51"/>
      <c r="V16" s="934"/>
      <c r="W16" s="934"/>
      <c r="X16" s="934"/>
    </row>
    <row r="17" spans="2:24" ht="23.1" customHeight="1" thickBot="1" x14ac:dyDescent="0.3">
      <c r="B17" s="1209" t="s">
        <v>386</v>
      </c>
      <c r="C17" s="1210"/>
      <c r="D17" s="108">
        <f>SUM(D14:D16)</f>
        <v>7400278</v>
      </c>
      <c r="E17" s="108">
        <f t="shared" ref="E17" si="4">SUM(E14:E16)</f>
        <v>497837</v>
      </c>
      <c r="F17" s="117">
        <f t="shared" si="3"/>
        <v>6.7272742996952282</v>
      </c>
      <c r="G17" s="112">
        <f>SUM(G14:G16)</f>
        <v>7281540</v>
      </c>
      <c r="H17" s="112">
        <f t="shared" ref="H17" si="5">SUM(H14:H16)</f>
        <v>485248</v>
      </c>
      <c r="I17" s="117">
        <f t="shared" si="1"/>
        <v>6.664084795249356</v>
      </c>
      <c r="J17" s="112">
        <f>SUM(J14:J16)</f>
        <v>7463303</v>
      </c>
      <c r="K17" s="108">
        <f>SUM(K14:K16)</f>
        <v>510340</v>
      </c>
      <c r="L17" s="119">
        <f t="shared" si="2"/>
        <v>6.8379911682535193</v>
      </c>
      <c r="N17" s="51"/>
      <c r="O17" s="114"/>
      <c r="P17" s="934"/>
      <c r="Q17" s="51"/>
      <c r="R17" s="51"/>
      <c r="S17" s="934"/>
      <c r="T17" s="51"/>
      <c r="U17" s="51"/>
      <c r="V17" s="934"/>
      <c r="W17" s="934"/>
      <c r="X17" s="934"/>
    </row>
    <row r="18" spans="2:24" ht="16.5" customHeight="1" thickBot="1" x14ac:dyDescent="0.3">
      <c r="B18" s="503"/>
      <c r="C18" s="501" t="s">
        <v>387</v>
      </c>
      <c r="D18" s="275"/>
      <c r="E18" s="275"/>
      <c r="F18" s="499"/>
      <c r="G18" s="275"/>
      <c r="H18" s="275"/>
      <c r="I18" s="116"/>
      <c r="J18" s="275"/>
      <c r="K18" s="275"/>
      <c r="L18" s="118"/>
      <c r="N18" s="51"/>
      <c r="O18" s="114"/>
      <c r="P18" s="934"/>
      <c r="Q18" s="934"/>
      <c r="R18" s="934"/>
      <c r="S18" s="934"/>
      <c r="T18" s="934"/>
      <c r="U18" s="934"/>
      <c r="V18" s="934"/>
      <c r="W18" s="934"/>
      <c r="X18" s="934"/>
    </row>
    <row r="19" spans="2:24" s="144" customFormat="1" ht="23.1" customHeight="1" x14ac:dyDescent="0.25">
      <c r="B19" s="638" t="s">
        <v>73</v>
      </c>
      <c r="C19" s="1023" t="s">
        <v>369</v>
      </c>
      <c r="D19" s="145">
        <f t="shared" ref="D19:E21" si="6">D9+D14</f>
        <v>12598249</v>
      </c>
      <c r="E19" s="145">
        <f t="shared" si="6"/>
        <v>110708</v>
      </c>
      <c r="F19" s="125">
        <f>E19/D19*100</f>
        <v>0.87875703996642707</v>
      </c>
      <c r="G19" s="145">
        <f t="shared" ref="G19:H21" si="7">G9+G14</f>
        <v>12667665</v>
      </c>
      <c r="H19" s="145">
        <f t="shared" si="7"/>
        <v>163408</v>
      </c>
      <c r="I19" s="143">
        <f t="shared" si="1"/>
        <v>1.2899614885616253</v>
      </c>
      <c r="J19" s="145">
        <f t="shared" ref="J19:K21" si="8">J9+J14</f>
        <v>13434161</v>
      </c>
      <c r="K19" s="145">
        <f t="shared" si="8"/>
        <v>147602</v>
      </c>
      <c r="L19" s="146">
        <f t="shared" si="2"/>
        <v>1.0987064990511874</v>
      </c>
      <c r="N19" s="51"/>
      <c r="O19" s="114"/>
      <c r="Q19" s="924"/>
      <c r="R19" s="924"/>
      <c r="T19" s="924"/>
      <c r="U19" s="924"/>
    </row>
    <row r="20" spans="2:24" ht="23.1" customHeight="1" x14ac:dyDescent="0.25">
      <c r="B20" s="638" t="s">
        <v>74</v>
      </c>
      <c r="C20" s="1024" t="s">
        <v>370</v>
      </c>
      <c r="D20" s="145">
        <f t="shared" si="6"/>
        <v>1375058</v>
      </c>
      <c r="E20" s="145">
        <f t="shared" si="6"/>
        <v>112910</v>
      </c>
      <c r="F20" s="125">
        <f t="shared" ref="F20:F22" si="9">E20/D20*100</f>
        <v>8.2112899964946937</v>
      </c>
      <c r="G20" s="145">
        <f t="shared" si="7"/>
        <v>1604165</v>
      </c>
      <c r="H20" s="145">
        <f t="shared" si="7"/>
        <v>200019</v>
      </c>
      <c r="I20" s="143">
        <f t="shared" si="1"/>
        <v>12.468729837641391</v>
      </c>
      <c r="J20" s="145">
        <f t="shared" si="8"/>
        <v>1656109</v>
      </c>
      <c r="K20" s="145">
        <f t="shared" si="8"/>
        <v>220140</v>
      </c>
      <c r="L20" s="146">
        <f t="shared" si="2"/>
        <v>13.292603325022689</v>
      </c>
      <c r="N20" s="51"/>
      <c r="O20" s="114"/>
      <c r="P20" s="144"/>
      <c r="Q20" s="51"/>
      <c r="R20" s="51"/>
      <c r="S20" s="934"/>
      <c r="T20" s="51"/>
      <c r="U20" s="51"/>
      <c r="V20" s="934"/>
      <c r="W20" s="934"/>
      <c r="X20" s="934"/>
    </row>
    <row r="21" spans="2:24" ht="23.1" customHeight="1" thickBot="1" x14ac:dyDescent="0.3">
      <c r="B21" s="638" t="s">
        <v>75</v>
      </c>
      <c r="C21" s="1025" t="s">
        <v>371</v>
      </c>
      <c r="D21" s="145">
        <f t="shared" si="6"/>
        <v>1247452</v>
      </c>
      <c r="E21" s="145">
        <f t="shared" si="6"/>
        <v>897322</v>
      </c>
      <c r="F21" s="125">
        <f t="shared" si="9"/>
        <v>71.932386977615167</v>
      </c>
      <c r="G21" s="145">
        <f t="shared" si="7"/>
        <v>982821</v>
      </c>
      <c r="H21" s="145">
        <f t="shared" si="7"/>
        <v>763749</v>
      </c>
      <c r="I21" s="143">
        <f t="shared" si="1"/>
        <v>77.709877994059951</v>
      </c>
      <c r="J21" s="145">
        <f t="shared" si="8"/>
        <v>969552</v>
      </c>
      <c r="K21" s="145">
        <f t="shared" si="8"/>
        <v>770809</v>
      </c>
      <c r="L21" s="146">
        <f t="shared" si="2"/>
        <v>79.501563608759511</v>
      </c>
      <c r="N21" s="51"/>
      <c r="O21" s="114"/>
      <c r="P21" s="144"/>
      <c r="Q21" s="51"/>
      <c r="R21" s="51"/>
      <c r="S21" s="934"/>
      <c r="T21" s="51"/>
      <c r="U21" s="51"/>
      <c r="V21" s="934"/>
      <c r="W21" s="934"/>
      <c r="X21" s="934"/>
    </row>
    <row r="22" spans="2:24" ht="23.1" customHeight="1" thickBot="1" x14ac:dyDescent="0.3">
      <c r="B22" s="1222" t="s">
        <v>388</v>
      </c>
      <c r="C22" s="1223"/>
      <c r="D22" s="647">
        <f>SUM(D19:D21)</f>
        <v>15220759</v>
      </c>
      <c r="E22" s="647">
        <f>SUM(E19:E21)</f>
        <v>1120940</v>
      </c>
      <c r="F22" s="657">
        <f t="shared" si="9"/>
        <v>7.3645473264506709</v>
      </c>
      <c r="G22" s="647">
        <f>SUM(G19:G21)</f>
        <v>15254651</v>
      </c>
      <c r="H22" s="647">
        <f>SUM(H19:H21)</f>
        <v>1127176</v>
      </c>
      <c r="I22" s="117">
        <f>H22/G22*100</f>
        <v>7.3890644892498694</v>
      </c>
      <c r="J22" s="760">
        <f>SUM(J19:J21)</f>
        <v>16059822</v>
      </c>
      <c r="K22" s="760">
        <f>SUM(K19:K21)</f>
        <v>1138551</v>
      </c>
      <c r="L22" s="119">
        <f t="shared" si="2"/>
        <v>7.0894372303752808</v>
      </c>
      <c r="N22" s="51"/>
      <c r="O22" s="114"/>
      <c r="P22" s="144"/>
      <c r="Q22" s="51"/>
      <c r="R22" s="51"/>
      <c r="S22" s="934"/>
      <c r="T22" s="51"/>
      <c r="U22" s="51"/>
      <c r="V22" s="934"/>
      <c r="W22" s="934"/>
      <c r="X22" s="934"/>
    </row>
    <row r="23" spans="2:24" x14ac:dyDescent="0.25">
      <c r="O23" s="51"/>
    </row>
    <row r="24" spans="2:24" x14ac:dyDescent="0.25">
      <c r="D24" s="51"/>
      <c r="J24" s="51"/>
      <c r="K24" s="51"/>
    </row>
  </sheetData>
  <mergeCells count="9">
    <mergeCell ref="B4:L4"/>
    <mergeCell ref="B5:B6"/>
    <mergeCell ref="B12:C12"/>
    <mergeCell ref="B17:C17"/>
    <mergeCell ref="B22:C22"/>
    <mergeCell ref="C5:C6"/>
    <mergeCell ref="D5:F5"/>
    <mergeCell ref="G5:I5"/>
    <mergeCell ref="J5:L5"/>
  </mergeCells>
  <pageMargins left="0.7" right="0.7" top="0.75" bottom="0.75" header="0.3" footer="0.3"/>
  <pageSetup scale="85" fitToHeight="0" orientation="landscape" r:id="rId1"/>
  <ignoredErrors>
    <ignoredError sqref="F12 I12 I17 F17 F19:F22 I19:I22" 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C19" sqref="C19"/>
    </sheetView>
  </sheetViews>
  <sheetFormatPr defaultRowHeight="15" x14ac:dyDescent="0.25"/>
  <cols>
    <col min="3" max="4" width="17.140625" customWidth="1"/>
    <col min="5" max="5" width="16.85546875" customWidth="1"/>
    <col min="6" max="6" width="15.140625" customWidth="1"/>
    <col min="7" max="7" width="16.140625" customWidth="1"/>
    <col min="8" max="8" width="17.140625" customWidth="1"/>
    <col min="9" max="9" width="16.85546875" customWidth="1"/>
  </cols>
  <sheetData>
    <row r="2" spans="2:11" ht="15.75" x14ac:dyDescent="0.25">
      <c r="C2" s="2"/>
      <c r="D2" s="2"/>
      <c r="E2" s="2"/>
      <c r="F2" s="2"/>
      <c r="G2" s="2"/>
      <c r="H2" s="2"/>
      <c r="I2" s="2"/>
    </row>
    <row r="3" spans="2:11" ht="16.5" thickBot="1" x14ac:dyDescent="0.3">
      <c r="C3" s="14" t="s">
        <v>37</v>
      </c>
      <c r="D3" s="15"/>
      <c r="E3" s="15"/>
      <c r="F3" s="15"/>
      <c r="G3" s="15"/>
      <c r="H3" s="15"/>
      <c r="I3" s="28" t="s">
        <v>349</v>
      </c>
    </row>
    <row r="4" spans="2:11" ht="20.100000000000001" customHeight="1" thickBot="1" x14ac:dyDescent="0.3">
      <c r="B4" s="1177" t="s">
        <v>389</v>
      </c>
      <c r="C4" s="1178"/>
      <c r="D4" s="1178"/>
      <c r="E4" s="1178"/>
      <c r="F4" s="1178"/>
      <c r="G4" s="1178"/>
      <c r="H4" s="1178"/>
      <c r="I4" s="1179"/>
    </row>
    <row r="5" spans="2:11" ht="16.5" thickBot="1" x14ac:dyDescent="0.3">
      <c r="B5" s="1224" t="s">
        <v>167</v>
      </c>
      <c r="C5" s="1152" t="s">
        <v>186</v>
      </c>
      <c r="D5" s="1152" t="s">
        <v>161</v>
      </c>
      <c r="E5" s="1152"/>
      <c r="F5" s="1152" t="s">
        <v>159</v>
      </c>
      <c r="G5" s="1152"/>
      <c r="H5" s="1152" t="s">
        <v>151</v>
      </c>
      <c r="I5" s="1153"/>
    </row>
    <row r="6" spans="2:11" ht="32.25" thickBot="1" x14ac:dyDescent="0.3">
      <c r="B6" s="1225"/>
      <c r="C6" s="1151"/>
      <c r="D6" s="971" t="s">
        <v>197</v>
      </c>
      <c r="E6" s="1027" t="s">
        <v>210</v>
      </c>
      <c r="F6" s="971" t="s">
        <v>197</v>
      </c>
      <c r="G6" s="1027" t="s">
        <v>210</v>
      </c>
      <c r="H6" s="971" t="s">
        <v>197</v>
      </c>
      <c r="I6" s="1027" t="s">
        <v>210</v>
      </c>
    </row>
    <row r="7" spans="2:11" ht="15.75" thickBot="1" x14ac:dyDescent="0.3">
      <c r="B7" s="299">
        <v>1</v>
      </c>
      <c r="C7" s="305">
        <v>2</v>
      </c>
      <c r="D7" s="305">
        <v>3</v>
      </c>
      <c r="E7" s="305">
        <v>4</v>
      </c>
      <c r="F7" s="305">
        <v>5</v>
      </c>
      <c r="G7" s="305">
        <v>6</v>
      </c>
      <c r="H7" s="305">
        <v>7</v>
      </c>
      <c r="I7" s="306">
        <v>8</v>
      </c>
    </row>
    <row r="8" spans="2:11" ht="15.75" x14ac:dyDescent="0.25">
      <c r="B8" s="503" t="s">
        <v>67</v>
      </c>
      <c r="C8" s="512" t="s">
        <v>390</v>
      </c>
      <c r="D8" s="137">
        <v>182231</v>
      </c>
      <c r="E8" s="376">
        <v>14</v>
      </c>
      <c r="F8" s="137">
        <v>105962</v>
      </c>
      <c r="G8" s="376">
        <v>14</v>
      </c>
      <c r="H8" s="137">
        <v>150657</v>
      </c>
      <c r="I8" s="381">
        <v>15</v>
      </c>
      <c r="K8" s="51"/>
    </row>
    <row r="9" spans="2:11" ht="16.5" thickBot="1" x14ac:dyDescent="0.3">
      <c r="B9" s="503" t="s">
        <v>68</v>
      </c>
      <c r="C9" s="512" t="s">
        <v>391</v>
      </c>
      <c r="D9" s="137">
        <v>550</v>
      </c>
      <c r="E9" s="376">
        <v>1</v>
      </c>
      <c r="F9" s="137">
        <v>474</v>
      </c>
      <c r="G9" s="376">
        <v>1</v>
      </c>
      <c r="H9" s="137">
        <v>0</v>
      </c>
      <c r="I9" s="381">
        <v>0</v>
      </c>
      <c r="K9" s="51"/>
    </row>
    <row r="10" spans="2:11" ht="20.100000000000001" customHeight="1" thickBot="1" x14ac:dyDescent="0.3">
      <c r="B10" s="1226" t="s">
        <v>192</v>
      </c>
      <c r="C10" s="1227"/>
      <c r="D10" s="140">
        <f>D8-D9</f>
        <v>181681</v>
      </c>
      <c r="E10" s="22">
        <f>E8+E9</f>
        <v>15</v>
      </c>
      <c r="F10" s="140">
        <f>F8-F9</f>
        <v>105488</v>
      </c>
      <c r="G10" s="22">
        <f t="shared" ref="G10:I10" si="0">G8+G9</f>
        <v>15</v>
      </c>
      <c r="H10" s="140">
        <f>H8-H9</f>
        <v>150657</v>
      </c>
      <c r="I10" s="23">
        <f t="shared" si="0"/>
        <v>15</v>
      </c>
      <c r="K10" s="51"/>
    </row>
  </sheetData>
  <mergeCells count="7">
    <mergeCell ref="B4:I4"/>
    <mergeCell ref="B5:B6"/>
    <mergeCell ref="B10:C10"/>
    <mergeCell ref="C5:C6"/>
    <mergeCell ref="D5:E5"/>
    <mergeCell ref="F5:G5"/>
    <mergeCell ref="H5:I5"/>
  </mergeCells>
  <pageMargins left="0.7" right="0.7" top="0.75" bottom="0.75" header="0.3" footer="0.3"/>
  <pageSetup paperSize="9" orientation="landscape" r:id="rId1"/>
  <ignoredErrors>
    <ignoredError sqref="E10:F10 G10:H10" 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4"/>
  <sheetViews>
    <sheetView workbookViewId="0">
      <selection activeCell="C25" sqref="C25"/>
    </sheetView>
  </sheetViews>
  <sheetFormatPr defaultRowHeight="15" x14ac:dyDescent="0.25"/>
  <cols>
    <col min="2" max="2" width="7.5703125" customWidth="1"/>
    <col min="3" max="3" width="43.85546875" customWidth="1"/>
    <col min="4" max="4" width="14.5703125" customWidth="1"/>
    <col min="5" max="5" width="12.85546875" customWidth="1"/>
    <col min="6" max="6" width="17.140625" customWidth="1"/>
    <col min="7" max="7" width="12.140625" customWidth="1"/>
    <col min="8" max="8" width="16.42578125" customWidth="1"/>
  </cols>
  <sheetData>
    <row r="3" spans="2:11" ht="16.5" thickBot="1" x14ac:dyDescent="0.3">
      <c r="C3" s="3"/>
      <c r="D3" s="4"/>
      <c r="E3" s="4"/>
      <c r="F3" s="4"/>
      <c r="G3" s="4"/>
      <c r="H3" s="28" t="s">
        <v>349</v>
      </c>
    </row>
    <row r="4" spans="2:11" ht="20.100000000000001" customHeight="1" thickBot="1" x14ac:dyDescent="0.3">
      <c r="B4" s="1164" t="s">
        <v>392</v>
      </c>
      <c r="C4" s="1165"/>
      <c r="D4" s="1165"/>
      <c r="E4" s="1165"/>
      <c r="F4" s="1165"/>
      <c r="G4" s="1165"/>
      <c r="H4" s="1166"/>
    </row>
    <row r="5" spans="2:11" ht="15.95" customHeight="1" x14ac:dyDescent="0.25">
      <c r="B5" s="1148" t="s">
        <v>167</v>
      </c>
      <c r="C5" s="1152" t="s">
        <v>38</v>
      </c>
      <c r="D5" s="1152" t="s">
        <v>159</v>
      </c>
      <c r="E5" s="1152"/>
      <c r="F5" s="1152" t="s">
        <v>160</v>
      </c>
      <c r="G5" s="1152"/>
      <c r="H5" s="508" t="s">
        <v>196</v>
      </c>
    </row>
    <row r="6" spans="2:11" ht="21" customHeight="1" thickBot="1" x14ac:dyDescent="0.3">
      <c r="B6" s="1149"/>
      <c r="C6" s="1151"/>
      <c r="D6" s="56" t="s">
        <v>197</v>
      </c>
      <c r="E6" s="511" t="s">
        <v>39</v>
      </c>
      <c r="F6" s="56" t="s">
        <v>197</v>
      </c>
      <c r="G6" s="511" t="s">
        <v>40</v>
      </c>
      <c r="H6" s="509" t="s">
        <v>105</v>
      </c>
    </row>
    <row r="7" spans="2:11" ht="16.5" customHeight="1" thickBot="1" x14ac:dyDescent="0.3">
      <c r="B7" s="299">
        <v>1</v>
      </c>
      <c r="C7" s="305">
        <v>2</v>
      </c>
      <c r="D7" s="305">
        <v>3</v>
      </c>
      <c r="E7" s="305">
        <v>4</v>
      </c>
      <c r="F7" s="305">
        <v>5</v>
      </c>
      <c r="G7" s="305">
        <v>6</v>
      </c>
      <c r="H7" s="496">
        <v>7</v>
      </c>
    </row>
    <row r="8" spans="2:11" ht="19.350000000000001" customHeight="1" x14ac:dyDescent="0.25">
      <c r="B8" s="123"/>
      <c r="C8" s="1028" t="s">
        <v>393</v>
      </c>
      <c r="D8" s="207"/>
      <c r="E8" s="207"/>
      <c r="F8" s="207"/>
      <c r="G8" s="504"/>
      <c r="H8" s="506"/>
    </row>
    <row r="9" spans="2:11" ht="30.75" customHeight="1" x14ac:dyDescent="0.25">
      <c r="B9" s="253" t="s">
        <v>67</v>
      </c>
      <c r="C9" s="998" t="s">
        <v>394</v>
      </c>
      <c r="D9" s="642">
        <v>1638</v>
      </c>
      <c r="E9" s="375">
        <f>D9/D18*100</f>
        <v>0.28345917097710349</v>
      </c>
      <c r="F9" s="137">
        <v>408</v>
      </c>
      <c r="G9" s="375">
        <f>F9/F18*100</f>
        <v>6.8111703193236908E-2</v>
      </c>
      <c r="H9" s="402">
        <f>F9/D9*100</f>
        <v>24.908424908424909</v>
      </c>
      <c r="J9" s="51"/>
      <c r="K9" s="934"/>
    </row>
    <row r="10" spans="2:11" ht="15.75" x14ac:dyDescent="0.25">
      <c r="B10" s="253" t="s">
        <v>68</v>
      </c>
      <c r="C10" s="998" t="s">
        <v>395</v>
      </c>
      <c r="D10" s="642">
        <v>313259</v>
      </c>
      <c r="E10" s="375">
        <f>D10/D18*100</f>
        <v>54.210095507397106</v>
      </c>
      <c r="F10" s="137">
        <v>308590</v>
      </c>
      <c r="G10" s="375">
        <f>F10/F18*100</f>
        <v>51.516153157845537</v>
      </c>
      <c r="H10" s="402">
        <f t="shared" ref="H10:H18" si="0">F10/D10*100</f>
        <v>98.509540029177131</v>
      </c>
      <c r="J10" s="51"/>
      <c r="K10" s="934"/>
    </row>
    <row r="11" spans="2:11" ht="16.5" thickBot="1" x14ac:dyDescent="0.3">
      <c r="B11" s="253" t="s">
        <v>69</v>
      </c>
      <c r="C11" s="998" t="s">
        <v>396</v>
      </c>
      <c r="D11" s="642">
        <v>34744</v>
      </c>
      <c r="E11" s="375">
        <f>D11/D18*100</f>
        <v>6.0125185814581705</v>
      </c>
      <c r="F11" s="137">
        <v>36411</v>
      </c>
      <c r="G11" s="375">
        <f>F11/F18*100</f>
        <v>6.0784686886493846</v>
      </c>
      <c r="H11" s="402">
        <f t="shared" si="0"/>
        <v>104.79795072530509</v>
      </c>
      <c r="J11" s="51"/>
      <c r="K11" s="934"/>
    </row>
    <row r="12" spans="2:11" ht="16.5" thickBot="1" x14ac:dyDescent="0.3">
      <c r="B12" s="1226" t="s">
        <v>397</v>
      </c>
      <c r="C12" s="1227"/>
      <c r="D12" s="170">
        <f>SUM(D9:D11)</f>
        <v>349641</v>
      </c>
      <c r="E12" s="88">
        <f>D12/D18*100</f>
        <v>60.506073259832384</v>
      </c>
      <c r="F12" s="140">
        <f>SUM(F9:F11)</f>
        <v>345409</v>
      </c>
      <c r="G12" s="88">
        <f>F12/F18*100</f>
        <v>57.662733549688149</v>
      </c>
      <c r="H12" s="42">
        <f t="shared" si="0"/>
        <v>98.789615634322061</v>
      </c>
      <c r="J12" s="51"/>
      <c r="K12" s="934"/>
    </row>
    <row r="13" spans="2:11" ht="15.75" x14ac:dyDescent="0.25">
      <c r="B13" s="123"/>
      <c r="C13" s="1028" t="s">
        <v>398</v>
      </c>
      <c r="D13" s="613"/>
      <c r="E13" s="375"/>
      <c r="F13" s="505"/>
      <c r="G13" s="375"/>
      <c r="H13" s="402"/>
      <c r="J13" s="51"/>
      <c r="K13" s="934"/>
    </row>
    <row r="14" spans="2:11" ht="16.350000000000001" customHeight="1" x14ac:dyDescent="0.25">
      <c r="B14" s="253" t="s">
        <v>70</v>
      </c>
      <c r="C14" s="998" t="s">
        <v>399</v>
      </c>
      <c r="D14" s="642">
        <v>147046</v>
      </c>
      <c r="E14" s="375">
        <f>D14/D18*100</f>
        <v>25.446603941086178</v>
      </c>
      <c r="F14" s="137">
        <v>165371</v>
      </c>
      <c r="G14" s="375">
        <f>F14/F18*100</f>
        <v>27.607108992080342</v>
      </c>
      <c r="H14" s="402">
        <f t="shared" si="0"/>
        <v>112.46208669395972</v>
      </c>
      <c r="J14" s="51"/>
      <c r="K14" s="934"/>
    </row>
    <row r="15" spans="2:11" ht="16.350000000000001" customHeight="1" x14ac:dyDescent="0.25">
      <c r="B15" s="253" t="s">
        <v>71</v>
      </c>
      <c r="C15" s="998" t="s">
        <v>400</v>
      </c>
      <c r="D15" s="642">
        <v>25496</v>
      </c>
      <c r="E15" s="375">
        <f>D15/D18*100</f>
        <v>4.4121337138169903</v>
      </c>
      <c r="F15" s="137">
        <v>30338</v>
      </c>
      <c r="G15" s="375">
        <f>F15/F18*100</f>
        <v>5.0646393418539732</v>
      </c>
      <c r="H15" s="402">
        <f t="shared" si="0"/>
        <v>118.99121430812676</v>
      </c>
      <c r="J15" s="51"/>
      <c r="K15" s="934"/>
    </row>
    <row r="16" spans="2:11" ht="16.5" thickBot="1" x14ac:dyDescent="0.3">
      <c r="B16" s="253" t="s">
        <v>72</v>
      </c>
      <c r="C16" s="998" t="s">
        <v>401</v>
      </c>
      <c r="D16" s="642">
        <v>55678</v>
      </c>
      <c r="E16" s="375">
        <f>D16/D18*100</f>
        <v>9.6351890852644484</v>
      </c>
      <c r="F16" s="137">
        <v>57898</v>
      </c>
      <c r="G16" s="375">
        <f>F16/F18*100</f>
        <v>9.6655181163775268</v>
      </c>
      <c r="H16" s="402">
        <f t="shared" si="0"/>
        <v>103.98721218434571</v>
      </c>
      <c r="J16" s="51"/>
      <c r="K16" s="934"/>
    </row>
    <row r="17" spans="2:11" ht="16.5" thickBot="1" x14ac:dyDescent="0.3">
      <c r="B17" s="1226" t="s">
        <v>402</v>
      </c>
      <c r="C17" s="1227"/>
      <c r="D17" s="140">
        <f>SUM(D14:D16)</f>
        <v>228220</v>
      </c>
      <c r="E17" s="88">
        <f>D17/D18*100</f>
        <v>39.493926740167616</v>
      </c>
      <c r="F17" s="140">
        <f>SUM(F14:F16)</f>
        <v>253607</v>
      </c>
      <c r="G17" s="88">
        <f>F17/F18*100</f>
        <v>42.337266450311844</v>
      </c>
      <c r="H17" s="42">
        <f t="shared" si="0"/>
        <v>111.12391552011218</v>
      </c>
      <c r="J17" s="51"/>
      <c r="K17" s="934"/>
    </row>
    <row r="18" spans="2:11" ht="16.5" customHeight="1" thickBot="1" x14ac:dyDescent="0.3">
      <c r="B18" s="1226" t="s">
        <v>403</v>
      </c>
      <c r="C18" s="1227"/>
      <c r="D18" s="244">
        <f>D12+D17</f>
        <v>577861</v>
      </c>
      <c r="E18" s="40">
        <f>E12+E17</f>
        <v>100</v>
      </c>
      <c r="F18" s="244">
        <f>F12+F17</f>
        <v>599016</v>
      </c>
      <c r="G18" s="40">
        <f>G12+G17</f>
        <v>100</v>
      </c>
      <c r="H18" s="37">
        <f t="shared" si="0"/>
        <v>103.66091499512859</v>
      </c>
      <c r="J18" s="51"/>
      <c r="K18" s="934"/>
    </row>
    <row r="19" spans="2:11" x14ac:dyDescent="0.25">
      <c r="C19" s="20"/>
      <c r="D19" s="20"/>
      <c r="E19" s="20"/>
      <c r="F19" s="20"/>
      <c r="G19" s="20"/>
      <c r="H19" s="20"/>
    </row>
    <row r="20" spans="2:11" x14ac:dyDescent="0.25">
      <c r="F20" s="51"/>
    </row>
    <row r="21" spans="2:11" x14ac:dyDescent="0.25">
      <c r="D21" s="51"/>
      <c r="F21" s="102"/>
    </row>
    <row r="22" spans="2:11" x14ac:dyDescent="0.25">
      <c r="D22" s="51"/>
    </row>
    <row r="23" spans="2:11" x14ac:dyDescent="0.25">
      <c r="D23" s="51"/>
    </row>
    <row r="24" spans="2:11" x14ac:dyDescent="0.25">
      <c r="D24" s="51"/>
    </row>
  </sheetData>
  <mergeCells count="8">
    <mergeCell ref="B18:C18"/>
    <mergeCell ref="C5:C6"/>
    <mergeCell ref="D5:E5"/>
    <mergeCell ref="F5:G5"/>
    <mergeCell ref="B4:H4"/>
    <mergeCell ref="B5:B6"/>
    <mergeCell ref="B17:C17"/>
    <mergeCell ref="B12:C12"/>
  </mergeCells>
  <pageMargins left="0.7" right="0.7" top="0.75" bottom="0.75" header="0.3" footer="0.3"/>
  <pageSetup orientation="landscape" r:id="rId1"/>
  <ignoredErrors>
    <ignoredError sqref="E12:F12 E17:F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workbookViewId="0">
      <selection activeCell="C16" sqref="C16"/>
    </sheetView>
  </sheetViews>
  <sheetFormatPr defaultColWidth="9.140625" defaultRowHeight="15" x14ac:dyDescent="0.25"/>
  <cols>
    <col min="1" max="1" width="9.140625" style="18"/>
    <col min="2" max="2" width="7.140625" style="18" customWidth="1"/>
    <col min="3" max="3" width="67.85546875" style="18" customWidth="1"/>
    <col min="4" max="5" width="13.85546875" style="18" customWidth="1"/>
    <col min="6" max="6" width="10.42578125" style="18" customWidth="1"/>
    <col min="7" max="7" width="12.42578125" style="18" customWidth="1"/>
    <col min="8" max="16384" width="9.140625" style="18"/>
  </cols>
  <sheetData>
    <row r="2" spans="2:14" x14ac:dyDescent="0.25">
      <c r="I2" s="293"/>
    </row>
    <row r="3" spans="2:14" ht="15.75" thickBot="1" x14ac:dyDescent="0.3"/>
    <row r="4" spans="2:14" ht="20.100000000000001" customHeight="1" thickBot="1" x14ac:dyDescent="0.3">
      <c r="B4" s="1084" t="s">
        <v>185</v>
      </c>
      <c r="C4" s="1085"/>
      <c r="D4" s="1085"/>
      <c r="E4" s="1085"/>
      <c r="F4" s="1085"/>
      <c r="G4" s="1086"/>
    </row>
    <row r="5" spans="2:14" ht="64.5" customHeight="1" thickBot="1" x14ac:dyDescent="0.3">
      <c r="B5" s="97" t="s">
        <v>167</v>
      </c>
      <c r="C5" s="224" t="s">
        <v>186</v>
      </c>
      <c r="D5" s="991" t="s">
        <v>187</v>
      </c>
      <c r="E5" s="992" t="s">
        <v>188</v>
      </c>
      <c r="F5" s="991" t="s">
        <v>189</v>
      </c>
      <c r="G5" s="993" t="s">
        <v>190</v>
      </c>
    </row>
    <row r="6" spans="2:14" ht="15" customHeight="1" thickBot="1" x14ac:dyDescent="0.3">
      <c r="B6" s="225">
        <v>1</v>
      </c>
      <c r="C6" s="226">
        <v>2</v>
      </c>
      <c r="D6" s="226">
        <v>3</v>
      </c>
      <c r="E6" s="226">
        <v>4</v>
      </c>
      <c r="F6" s="226">
        <v>5</v>
      </c>
      <c r="G6" s="937">
        <v>6</v>
      </c>
      <c r="J6" s="739"/>
    </row>
    <row r="7" spans="2:14" ht="16.5" thickBot="1" x14ac:dyDescent="0.3">
      <c r="B7" s="938"/>
      <c r="C7" s="1080" t="s">
        <v>117</v>
      </c>
      <c r="D7" s="1080"/>
      <c r="E7" s="1080"/>
      <c r="F7" s="1080"/>
      <c r="G7" s="1081"/>
    </row>
    <row r="8" spans="2:14" ht="15.75" x14ac:dyDescent="0.25">
      <c r="B8" s="311" t="s">
        <v>67</v>
      </c>
      <c r="C8" s="942" t="s">
        <v>191</v>
      </c>
      <c r="D8" s="935">
        <v>408</v>
      </c>
      <c r="E8" s="935">
        <v>123</v>
      </c>
      <c r="F8" s="935">
        <v>23845</v>
      </c>
      <c r="G8" s="944">
        <v>1247</v>
      </c>
      <c r="J8" s="739"/>
      <c r="K8" s="739"/>
      <c r="L8" s="739"/>
      <c r="M8" s="739"/>
      <c r="N8" s="739"/>
    </row>
    <row r="9" spans="2:14" ht="16.5" thickBot="1" x14ac:dyDescent="0.3">
      <c r="B9" s="310" t="s">
        <v>68</v>
      </c>
      <c r="C9" s="313" t="s">
        <v>193</v>
      </c>
      <c r="D9" s="945">
        <v>10</v>
      </c>
      <c r="E9" s="945">
        <v>18</v>
      </c>
      <c r="F9" s="946">
        <v>551</v>
      </c>
      <c r="G9" s="947">
        <v>38</v>
      </c>
      <c r="J9" s="739"/>
      <c r="K9" s="739"/>
      <c r="L9" s="739"/>
      <c r="M9" s="739"/>
      <c r="N9" s="739"/>
    </row>
    <row r="10" spans="2:14" ht="16.5" thickBot="1" x14ac:dyDescent="0.3">
      <c r="B10" s="1087" t="s">
        <v>192</v>
      </c>
      <c r="C10" s="1088"/>
      <c r="D10" s="939">
        <f>SUM(D8:D9)</f>
        <v>418</v>
      </c>
      <c r="E10" s="939">
        <f>SUM(E8:E9)</f>
        <v>141</v>
      </c>
      <c r="F10" s="940">
        <f>SUM(F8:F9)</f>
        <v>24396</v>
      </c>
      <c r="G10" s="941">
        <f>SUM(G8:G9)</f>
        <v>1285</v>
      </c>
      <c r="J10" s="739"/>
      <c r="K10" s="739"/>
      <c r="L10" s="59"/>
      <c r="M10" s="59"/>
      <c r="N10" s="739"/>
    </row>
    <row r="11" spans="2:14" ht="16.5" customHeight="1" thickBot="1" x14ac:dyDescent="0.3">
      <c r="B11" s="311"/>
      <c r="C11" s="1082" t="s">
        <v>151</v>
      </c>
      <c r="D11" s="1082"/>
      <c r="E11" s="1082"/>
      <c r="F11" s="1082"/>
      <c r="G11" s="1083"/>
      <c r="J11" s="739"/>
      <c r="K11" s="739"/>
      <c r="L11" s="739"/>
      <c r="M11" s="739"/>
      <c r="N11" s="739"/>
    </row>
    <row r="12" spans="2:14" ht="15.75" x14ac:dyDescent="0.25">
      <c r="B12" s="311" t="s">
        <v>67</v>
      </c>
      <c r="C12" s="942" t="s">
        <v>191</v>
      </c>
      <c r="D12" s="935">
        <v>408</v>
      </c>
      <c r="E12" s="652">
        <v>116</v>
      </c>
      <c r="F12" s="652">
        <v>23890</v>
      </c>
      <c r="G12" s="936">
        <v>1254</v>
      </c>
      <c r="J12" s="739"/>
      <c r="K12" s="739"/>
      <c r="L12" s="59"/>
      <c r="M12" s="59"/>
      <c r="N12" s="739"/>
    </row>
    <row r="13" spans="2:14" ht="16.5" thickBot="1" x14ac:dyDescent="0.3">
      <c r="B13" s="312" t="s">
        <v>68</v>
      </c>
      <c r="C13" s="313" t="s">
        <v>193</v>
      </c>
      <c r="D13" s="821">
        <v>10</v>
      </c>
      <c r="E13" s="642">
        <v>18</v>
      </c>
      <c r="F13" s="642">
        <v>483</v>
      </c>
      <c r="G13" s="822">
        <v>37</v>
      </c>
      <c r="J13" s="739"/>
      <c r="K13" s="739"/>
      <c r="L13" s="739"/>
      <c r="M13" s="739"/>
      <c r="N13" s="739"/>
    </row>
    <row r="14" spans="2:14" ht="16.5" thickBot="1" x14ac:dyDescent="0.3">
      <c r="B14" s="1087" t="s">
        <v>192</v>
      </c>
      <c r="C14" s="1088"/>
      <c r="D14" s="943">
        <f>SUM(D12:D13)</f>
        <v>418</v>
      </c>
      <c r="E14" s="943">
        <f>SUM(E12:E13)</f>
        <v>134</v>
      </c>
      <c r="F14" s="943">
        <f>SUM(F12:F13)</f>
        <v>24373</v>
      </c>
      <c r="G14" s="941">
        <f>SUM(G12:G13)</f>
        <v>1291</v>
      </c>
      <c r="J14" s="739"/>
      <c r="K14" s="739"/>
      <c r="L14" s="59"/>
      <c r="M14" s="59"/>
      <c r="N14" s="739"/>
    </row>
    <row r="15" spans="2:14" ht="15.75" x14ac:dyDescent="0.25">
      <c r="B15" s="12"/>
      <c r="C15" s="12"/>
      <c r="D15" s="12"/>
      <c r="E15" s="12"/>
      <c r="F15" s="12"/>
      <c r="G15" s="12"/>
    </row>
  </sheetData>
  <mergeCells count="5">
    <mergeCell ref="C7:G7"/>
    <mergeCell ref="C11:G11"/>
    <mergeCell ref="B4:G4"/>
    <mergeCell ref="B10:C10"/>
    <mergeCell ref="B14:C14"/>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2"/>
  <sheetViews>
    <sheetView topLeftCell="A4" workbookViewId="0">
      <selection activeCell="D2" sqref="D2"/>
    </sheetView>
  </sheetViews>
  <sheetFormatPr defaultRowHeight="15" x14ac:dyDescent="0.25"/>
  <cols>
    <col min="1" max="2" width="9.140625" customWidth="1"/>
    <col min="3" max="3" width="44.85546875" customWidth="1"/>
    <col min="4" max="4" width="17.85546875" customWidth="1"/>
    <col min="5" max="5" width="11.42578125" customWidth="1"/>
    <col min="6" max="6" width="16.85546875" customWidth="1"/>
    <col min="7" max="7" width="11.42578125" customWidth="1"/>
    <col min="8" max="8" width="13.5703125" customWidth="1"/>
  </cols>
  <sheetData>
    <row r="3" spans="2:11" ht="16.5" thickBot="1" x14ac:dyDescent="0.3">
      <c r="H3" s="25" t="s">
        <v>223</v>
      </c>
    </row>
    <row r="4" spans="2:11" ht="20.100000000000001" customHeight="1" thickBot="1" x14ac:dyDescent="0.3">
      <c r="B4" s="1177" t="s">
        <v>404</v>
      </c>
      <c r="C4" s="1178"/>
      <c r="D4" s="1178"/>
      <c r="E4" s="1178"/>
      <c r="F4" s="1178"/>
      <c r="G4" s="1178"/>
      <c r="H4" s="1179"/>
    </row>
    <row r="5" spans="2:11" ht="15.95" customHeight="1" x14ac:dyDescent="0.25">
      <c r="B5" s="1148" t="s">
        <v>167</v>
      </c>
      <c r="C5" s="1217" t="s">
        <v>405</v>
      </c>
      <c r="D5" s="1152" t="s">
        <v>159</v>
      </c>
      <c r="E5" s="1152"/>
      <c r="F5" s="1228" t="s">
        <v>151</v>
      </c>
      <c r="G5" s="1228"/>
      <c r="H5" s="513" t="s">
        <v>196</v>
      </c>
    </row>
    <row r="6" spans="2:11" ht="15.95" customHeight="1" thickBot="1" x14ac:dyDescent="0.3">
      <c r="B6" s="1149"/>
      <c r="C6" s="1218"/>
      <c r="D6" s="276" t="s">
        <v>197</v>
      </c>
      <c r="E6" s="276" t="s">
        <v>7</v>
      </c>
      <c r="F6" s="971" t="s">
        <v>197</v>
      </c>
      <c r="G6" s="276" t="s">
        <v>7</v>
      </c>
      <c r="H6" s="514" t="s">
        <v>105</v>
      </c>
    </row>
    <row r="7" spans="2:11" ht="15.75" thickBot="1" x14ac:dyDescent="0.3">
      <c r="B7" s="299">
        <v>1</v>
      </c>
      <c r="C7" s="305">
        <v>2</v>
      </c>
      <c r="D7" s="305">
        <v>3</v>
      </c>
      <c r="E7" s="305">
        <v>4</v>
      </c>
      <c r="F7" s="305">
        <v>5</v>
      </c>
      <c r="G7" s="305">
        <v>6</v>
      </c>
      <c r="H7" s="306">
        <v>7</v>
      </c>
    </row>
    <row r="8" spans="2:11" ht="15.75" x14ac:dyDescent="0.25">
      <c r="B8" s="123"/>
      <c r="C8" s="1028" t="s">
        <v>406</v>
      </c>
      <c r="D8" s="207"/>
      <c r="E8" s="510"/>
      <c r="F8" s="207"/>
      <c r="G8" s="504"/>
      <c r="H8" s="506"/>
      <c r="J8" s="51"/>
      <c r="K8" s="913"/>
    </row>
    <row r="9" spans="2:11" ht="15.75" x14ac:dyDescent="0.25">
      <c r="B9" s="274" t="s">
        <v>67</v>
      </c>
      <c r="C9" s="998" t="s">
        <v>407</v>
      </c>
      <c r="D9" s="642">
        <v>46650</v>
      </c>
      <c r="E9" s="375">
        <f>D9/D20*100</f>
        <v>9.8751476509214697</v>
      </c>
      <c r="F9" s="137">
        <v>40357</v>
      </c>
      <c r="G9" s="375">
        <f>F9/F20*100</f>
        <v>9.0214084368510346</v>
      </c>
      <c r="H9" s="402">
        <f>F9/D9*100</f>
        <v>86.510182207931408</v>
      </c>
      <c r="J9" s="51"/>
      <c r="K9" s="934"/>
    </row>
    <row r="10" spans="2:11" ht="15.75" x14ac:dyDescent="0.25">
      <c r="B10" s="274" t="s">
        <v>68</v>
      </c>
      <c r="C10" s="998" t="s">
        <v>408</v>
      </c>
      <c r="D10" s="642">
        <v>4505</v>
      </c>
      <c r="E10" s="375">
        <f>D10/D20*100</f>
        <v>0.95364501966562087</v>
      </c>
      <c r="F10" s="137">
        <v>3540</v>
      </c>
      <c r="G10" s="375">
        <f>F10/F20*100</f>
        <v>0.79133200848558272</v>
      </c>
      <c r="H10" s="402">
        <f>F10/D10*100</f>
        <v>78.579356270810209</v>
      </c>
      <c r="J10" s="51"/>
      <c r="K10" s="934"/>
    </row>
    <row r="11" spans="2:11" ht="16.5" thickBot="1" x14ac:dyDescent="0.3">
      <c r="B11" s="274" t="s">
        <v>69</v>
      </c>
      <c r="C11" s="998" t="s">
        <v>409</v>
      </c>
      <c r="D11" s="642">
        <v>15615</v>
      </c>
      <c r="E11" s="375">
        <f>D11/D20*100</f>
        <v>3.3054754677200155</v>
      </c>
      <c r="F11" s="137">
        <v>15848</v>
      </c>
      <c r="G11" s="375">
        <f>F11/F20*100</f>
        <v>3.5426637487230273</v>
      </c>
      <c r="H11" s="402">
        <f>F11/D11*100</f>
        <v>101.49215497918669</v>
      </c>
      <c r="J11" s="51"/>
      <c r="K11" s="934"/>
    </row>
    <row r="12" spans="2:11" ht="16.5" thickBot="1" x14ac:dyDescent="0.3">
      <c r="B12" s="1226" t="s">
        <v>397</v>
      </c>
      <c r="C12" s="1227"/>
      <c r="D12" s="723">
        <f>SUM(D9:D11)</f>
        <v>66770</v>
      </c>
      <c r="E12" s="88">
        <f>D12/D20*100</f>
        <v>14.134268138307105</v>
      </c>
      <c r="F12" s="140">
        <f>SUM(F9:F11)</f>
        <v>59745</v>
      </c>
      <c r="G12" s="88">
        <f>F12/F20*100</f>
        <v>13.355404194059645</v>
      </c>
      <c r="H12" s="42">
        <f>F12/D12*100</f>
        <v>89.478807847835853</v>
      </c>
      <c r="J12" s="51"/>
      <c r="K12" s="934"/>
    </row>
    <row r="13" spans="2:11" ht="15.75" x14ac:dyDescent="0.25">
      <c r="B13" s="123"/>
      <c r="C13" s="1028" t="s">
        <v>410</v>
      </c>
      <c r="D13" s="724"/>
      <c r="E13" s="375"/>
      <c r="F13" s="505"/>
      <c r="G13" s="375"/>
      <c r="H13" s="402"/>
      <c r="J13" s="51"/>
      <c r="K13" s="934"/>
    </row>
    <row r="14" spans="2:11" ht="48" customHeight="1" x14ac:dyDescent="0.25">
      <c r="B14" s="274" t="s">
        <v>70</v>
      </c>
      <c r="C14" s="998" t="s">
        <v>411</v>
      </c>
      <c r="D14" s="642">
        <v>82714</v>
      </c>
      <c r="E14" s="375">
        <f>D14/D20*100</f>
        <v>17.509388270060416</v>
      </c>
      <c r="F14" s="137">
        <v>50331</v>
      </c>
      <c r="G14" s="375">
        <f>F14/F20*100</f>
        <v>11.250997547764934</v>
      </c>
      <c r="H14" s="402">
        <f t="shared" ref="H14:H20" si="0">F14/D14*100</f>
        <v>60.849432985951587</v>
      </c>
      <c r="J14" s="51"/>
      <c r="K14" s="934"/>
    </row>
    <row r="15" spans="2:11" ht="15.75" x14ac:dyDescent="0.25">
      <c r="B15" s="274" t="s">
        <v>71</v>
      </c>
      <c r="C15" s="998" t="s">
        <v>412</v>
      </c>
      <c r="D15" s="642">
        <v>128211</v>
      </c>
      <c r="E15" s="375">
        <f>D15/D20*100</f>
        <v>27.14046206800198</v>
      </c>
      <c r="F15" s="137">
        <v>130623</v>
      </c>
      <c r="G15" s="375">
        <f>F15/F20*100</f>
        <v>29.19948049277183</v>
      </c>
      <c r="H15" s="402">
        <f t="shared" si="0"/>
        <v>101.88127383765824</v>
      </c>
      <c r="J15" s="51"/>
      <c r="K15" s="934"/>
    </row>
    <row r="16" spans="2:11" ht="15" customHeight="1" x14ac:dyDescent="0.25">
      <c r="B16" s="274" t="s">
        <v>72</v>
      </c>
      <c r="C16" s="998" t="s">
        <v>413</v>
      </c>
      <c r="D16" s="642">
        <v>78778</v>
      </c>
      <c r="E16" s="375">
        <f>D16/D20*100</f>
        <v>16.676192532567878</v>
      </c>
      <c r="F16" s="137">
        <v>85479</v>
      </c>
      <c r="G16" s="375">
        <f>F16/F20*100</f>
        <v>19.107985523542126</v>
      </c>
      <c r="H16" s="402">
        <f t="shared" si="0"/>
        <v>108.50618192896493</v>
      </c>
      <c r="J16" s="51"/>
      <c r="K16" s="934"/>
    </row>
    <row r="17" spans="2:11" ht="15.75" x14ac:dyDescent="0.25">
      <c r="B17" s="274" t="s">
        <v>73</v>
      </c>
      <c r="C17" s="998" t="s">
        <v>414</v>
      </c>
      <c r="D17" s="642">
        <v>65320</v>
      </c>
      <c r="E17" s="375">
        <f>D17/D20*100</f>
        <v>13.827323570379214</v>
      </c>
      <c r="F17" s="137">
        <v>72009</v>
      </c>
      <c r="G17" s="375">
        <f>F17/F20*100</f>
        <v>16.096900169219865</v>
      </c>
      <c r="H17" s="402">
        <f t="shared" si="0"/>
        <v>110.24035517452542</v>
      </c>
      <c r="J17" s="51"/>
      <c r="K17" s="934"/>
    </row>
    <row r="18" spans="2:11" ht="16.5" thickBot="1" x14ac:dyDescent="0.3">
      <c r="B18" s="274" t="s">
        <v>74</v>
      </c>
      <c r="C18" s="998" t="s">
        <v>415</v>
      </c>
      <c r="D18" s="642">
        <v>50605</v>
      </c>
      <c r="E18" s="375">
        <f>D18/D20*100</f>
        <v>10.712365420683406</v>
      </c>
      <c r="F18" s="137">
        <v>49160</v>
      </c>
      <c r="G18" s="375">
        <f>F18/F20*100</f>
        <v>10.989232072641595</v>
      </c>
      <c r="H18" s="402">
        <f t="shared" si="0"/>
        <v>97.144550933702206</v>
      </c>
      <c r="J18" s="51"/>
      <c r="K18" s="934"/>
    </row>
    <row r="19" spans="2:11" ht="16.5" thickBot="1" x14ac:dyDescent="0.3">
      <c r="B19" s="1226" t="s">
        <v>416</v>
      </c>
      <c r="C19" s="1227"/>
      <c r="D19" s="515">
        <f>SUM(D14:D18)</f>
        <v>405628</v>
      </c>
      <c r="E19" s="88">
        <f>D19/D20*100</f>
        <v>85.865731861692893</v>
      </c>
      <c r="F19" s="140">
        <f>SUM(F14:F18)</f>
        <v>387602</v>
      </c>
      <c r="G19" s="88">
        <f>F19/F20*100</f>
        <v>86.644595805940355</v>
      </c>
      <c r="H19" s="42">
        <f t="shared" si="0"/>
        <v>95.55602670427092</v>
      </c>
      <c r="J19" s="51"/>
      <c r="K19" s="934"/>
    </row>
    <row r="20" spans="2:11" ht="16.5" customHeight="1" thickBot="1" x14ac:dyDescent="0.3">
      <c r="B20" s="1226" t="s">
        <v>417</v>
      </c>
      <c r="C20" s="1227"/>
      <c r="D20" s="516">
        <f>D12+D19</f>
        <v>472398</v>
      </c>
      <c r="E20" s="40">
        <f>E12+E19</f>
        <v>100</v>
      </c>
      <c r="F20" s="244">
        <f>F12+F19</f>
        <v>447347</v>
      </c>
      <c r="G20" s="40">
        <f>G12+G19</f>
        <v>100</v>
      </c>
      <c r="H20" s="37">
        <f t="shared" si="0"/>
        <v>94.697056295750613</v>
      </c>
      <c r="J20" s="51"/>
      <c r="K20" s="934"/>
    </row>
    <row r="22" spans="2:11" x14ac:dyDescent="0.25">
      <c r="F22" s="51"/>
    </row>
  </sheetData>
  <mergeCells count="8">
    <mergeCell ref="B20:C20"/>
    <mergeCell ref="C5:C6"/>
    <mergeCell ref="D5:E5"/>
    <mergeCell ref="F5:G5"/>
    <mergeCell ref="B4:H4"/>
    <mergeCell ref="B5:B6"/>
    <mergeCell ref="B12:C12"/>
    <mergeCell ref="B19:C19"/>
  </mergeCells>
  <pageMargins left="0.7" right="0.7" top="0.75" bottom="0.75" header="0.3" footer="0.3"/>
  <pageSetup orientation="landscape" r:id="rId1"/>
  <ignoredErrors>
    <ignoredError sqref="E12:F12 E19:F19" 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4"/>
  <sheetViews>
    <sheetView topLeftCell="A7" workbookViewId="0">
      <selection activeCell="C26" sqref="C26"/>
    </sheetView>
  </sheetViews>
  <sheetFormatPr defaultRowHeight="15" x14ac:dyDescent="0.25"/>
  <cols>
    <col min="2" max="2" width="7.7109375" customWidth="1"/>
    <col min="3" max="3" width="65.28515625" customWidth="1"/>
    <col min="4" max="4" width="18" customWidth="1"/>
    <col min="5" max="5" width="17.5703125" customWidth="1"/>
    <col min="6" max="6" width="18.140625" customWidth="1"/>
    <col min="8" max="9" width="10.140625" bestFit="1" customWidth="1"/>
  </cols>
  <sheetData>
    <row r="2" spans="2:11" ht="15.75" x14ac:dyDescent="0.25">
      <c r="C2" s="16"/>
      <c r="D2" s="4"/>
      <c r="E2" s="4"/>
      <c r="F2" s="28"/>
    </row>
    <row r="3" spans="2:11" ht="16.5" thickBot="1" x14ac:dyDescent="0.3">
      <c r="F3" s="28" t="s">
        <v>418</v>
      </c>
    </row>
    <row r="4" spans="2:11" ht="20.100000000000001" customHeight="1" thickBot="1" x14ac:dyDescent="0.3">
      <c r="B4" s="1177" t="s">
        <v>419</v>
      </c>
      <c r="C4" s="1178"/>
      <c r="D4" s="1178"/>
      <c r="E4" s="1178"/>
      <c r="F4" s="1179"/>
    </row>
    <row r="5" spans="2:11" ht="20.100000000000001" customHeight="1" thickBot="1" x14ac:dyDescent="0.3">
      <c r="B5" s="483" t="s">
        <v>167</v>
      </c>
      <c r="C5" s="22" t="s">
        <v>186</v>
      </c>
      <c r="D5" s="517" t="s">
        <v>156</v>
      </c>
      <c r="E5" s="517" t="s">
        <v>157</v>
      </c>
      <c r="F5" s="23" t="s">
        <v>158</v>
      </c>
    </row>
    <row r="6" spans="2:11" s="293" customFormat="1" ht="15.75" customHeight="1" thickBot="1" x14ac:dyDescent="0.25">
      <c r="B6" s="728">
        <v>1</v>
      </c>
      <c r="C6" s="729">
        <v>2</v>
      </c>
      <c r="D6" s="730">
        <v>3</v>
      </c>
      <c r="E6" s="730">
        <v>4</v>
      </c>
      <c r="F6" s="731">
        <v>5</v>
      </c>
    </row>
    <row r="7" spans="2:11" ht="15.75" x14ac:dyDescent="0.25">
      <c r="B7" s="273" t="s">
        <v>67</v>
      </c>
      <c r="C7" s="1029" t="s">
        <v>420</v>
      </c>
      <c r="D7" s="652">
        <v>181681</v>
      </c>
      <c r="E7" s="652">
        <v>105488</v>
      </c>
      <c r="F7" s="732">
        <v>150657</v>
      </c>
      <c r="H7" s="51"/>
      <c r="I7" s="51"/>
      <c r="J7" s="51"/>
      <c r="K7" s="934"/>
    </row>
    <row r="8" spans="2:11" ht="15.75" x14ac:dyDescent="0.25">
      <c r="B8" s="274" t="s">
        <v>68</v>
      </c>
      <c r="C8" s="1030" t="s">
        <v>421</v>
      </c>
      <c r="D8" s="648">
        <v>22617958</v>
      </c>
      <c r="E8" s="612">
        <v>23741273</v>
      </c>
      <c r="F8" s="53">
        <v>24558433</v>
      </c>
      <c r="H8" s="51"/>
      <c r="I8" s="51"/>
      <c r="J8" s="51"/>
      <c r="K8" s="934"/>
    </row>
    <row r="9" spans="2:11" ht="15.75" x14ac:dyDescent="0.25">
      <c r="B9" s="274" t="s">
        <v>69</v>
      </c>
      <c r="C9" s="1030" t="s">
        <v>422</v>
      </c>
      <c r="D9" s="648">
        <v>3069157</v>
      </c>
      <c r="E9" s="612">
        <v>2950906</v>
      </c>
      <c r="F9" s="53">
        <v>3146082</v>
      </c>
      <c r="H9" s="51"/>
      <c r="I9" s="51"/>
      <c r="J9" s="51"/>
      <c r="K9" s="934"/>
    </row>
    <row r="10" spans="2:11" ht="15.75" x14ac:dyDescent="0.25">
      <c r="B10" s="274" t="s">
        <v>70</v>
      </c>
      <c r="C10" s="1030" t="s">
        <v>423</v>
      </c>
      <c r="D10" s="648">
        <v>527035</v>
      </c>
      <c r="E10" s="612">
        <v>511091</v>
      </c>
      <c r="F10" s="53">
        <v>539271</v>
      </c>
      <c r="H10" s="51"/>
      <c r="I10" s="51"/>
      <c r="J10" s="51"/>
      <c r="K10" s="934"/>
    </row>
    <row r="11" spans="2:11" ht="15.75" x14ac:dyDescent="0.25">
      <c r="B11" s="274" t="s">
        <v>71</v>
      </c>
      <c r="C11" s="1030" t="s">
        <v>424</v>
      </c>
      <c r="D11" s="648">
        <v>303052</v>
      </c>
      <c r="E11" s="612">
        <v>282871</v>
      </c>
      <c r="F11" s="53">
        <v>285664</v>
      </c>
      <c r="H11" s="51"/>
      <c r="I11" s="51"/>
      <c r="J11" s="51"/>
      <c r="K11" s="934"/>
    </row>
    <row r="12" spans="2:11" ht="15.75" x14ac:dyDescent="0.25">
      <c r="B12" s="274" t="s">
        <v>72</v>
      </c>
      <c r="C12" s="1030" t="s">
        <v>425</v>
      </c>
      <c r="D12" s="648">
        <v>223983</v>
      </c>
      <c r="E12" s="612">
        <v>228220</v>
      </c>
      <c r="F12" s="53">
        <v>253607</v>
      </c>
      <c r="H12" s="51"/>
      <c r="I12" s="51"/>
      <c r="J12" s="51"/>
      <c r="K12" s="934"/>
    </row>
    <row r="13" spans="2:11" ht="15.75" x14ac:dyDescent="0.25">
      <c r="B13" s="274" t="s">
        <v>73</v>
      </c>
      <c r="C13" s="1030" t="s">
        <v>426</v>
      </c>
      <c r="D13" s="648">
        <v>257928</v>
      </c>
      <c r="E13" s="612">
        <v>257594</v>
      </c>
      <c r="F13" s="53">
        <v>265262</v>
      </c>
      <c r="H13" s="51"/>
      <c r="I13" s="51"/>
      <c r="J13" s="51"/>
      <c r="K13" s="934"/>
    </row>
    <row r="14" spans="2:11" ht="15.75" x14ac:dyDescent="0.25">
      <c r="B14" s="274" t="s">
        <v>74</v>
      </c>
      <c r="C14" s="1030" t="s">
        <v>427</v>
      </c>
      <c r="D14" s="648">
        <v>86369</v>
      </c>
      <c r="E14" s="612">
        <v>148034</v>
      </c>
      <c r="F14" s="53">
        <v>122340</v>
      </c>
      <c r="H14" s="51"/>
      <c r="I14" s="51"/>
      <c r="J14" s="51"/>
      <c r="K14" s="934"/>
    </row>
    <row r="15" spans="2:11" ht="15.75" x14ac:dyDescent="0.25">
      <c r="B15" s="274" t="s">
        <v>75</v>
      </c>
      <c r="C15" s="1030" t="s">
        <v>428</v>
      </c>
      <c r="D15" s="648">
        <v>63937</v>
      </c>
      <c r="E15" s="612">
        <v>65320</v>
      </c>
      <c r="F15" s="53">
        <v>72009</v>
      </c>
      <c r="H15" s="51"/>
      <c r="I15" s="51"/>
      <c r="J15" s="51"/>
      <c r="K15" s="934"/>
    </row>
    <row r="16" spans="2:11" ht="15.75" x14ac:dyDescent="0.25">
      <c r="B16" s="274"/>
      <c r="C16" s="1030"/>
      <c r="D16" s="725"/>
      <c r="E16" s="725"/>
      <c r="F16" s="53"/>
      <c r="H16" s="934"/>
      <c r="I16" s="934"/>
      <c r="J16" s="934"/>
      <c r="K16" s="934"/>
    </row>
    <row r="17" spans="2:11" ht="15.75" x14ac:dyDescent="0.25">
      <c r="B17" s="274" t="s">
        <v>76</v>
      </c>
      <c r="C17" s="1030" t="s">
        <v>429</v>
      </c>
      <c r="D17" s="726">
        <f>D7/D8*100</f>
        <v>0.80325995830392827</v>
      </c>
      <c r="E17" s="726">
        <f t="shared" ref="E17:F17" si="0">E7/E8*100</f>
        <v>0.44432326775400799</v>
      </c>
      <c r="F17" s="54">
        <f t="shared" si="0"/>
        <v>0.61346340786482589</v>
      </c>
      <c r="H17" s="934"/>
      <c r="I17" s="934"/>
      <c r="J17" s="934"/>
      <c r="K17" s="934"/>
    </row>
    <row r="18" spans="2:11" ht="15.75" x14ac:dyDescent="0.25">
      <c r="B18" s="274" t="s">
        <v>77</v>
      </c>
      <c r="C18" s="1030" t="s">
        <v>430</v>
      </c>
      <c r="D18" s="727">
        <f>D7/D9*100</f>
        <v>5.9195733551590877</v>
      </c>
      <c r="E18" s="727">
        <f t="shared" ref="E18:F18" si="1">E7/E9*100</f>
        <v>3.5747665293303141</v>
      </c>
      <c r="F18" s="54">
        <f t="shared" si="1"/>
        <v>4.7887181580136815</v>
      </c>
      <c r="H18" s="934"/>
      <c r="I18" s="934"/>
      <c r="J18" s="934"/>
      <c r="K18" s="934"/>
    </row>
    <row r="19" spans="2:11" ht="15.75" x14ac:dyDescent="0.25">
      <c r="B19" s="274" t="s">
        <v>78</v>
      </c>
      <c r="C19" s="1030" t="s">
        <v>431</v>
      </c>
      <c r="D19" s="726">
        <f>D10/D8*100</f>
        <v>2.3301617237064458</v>
      </c>
      <c r="E19" s="726">
        <f t="shared" ref="E19:F19" si="2">E10/E8*100</f>
        <v>2.1527531400696165</v>
      </c>
      <c r="F19" s="54">
        <f t="shared" si="2"/>
        <v>2.1958689302367134</v>
      </c>
      <c r="H19" s="934"/>
      <c r="I19" s="934"/>
      <c r="J19" s="934"/>
      <c r="K19" s="934"/>
    </row>
    <row r="20" spans="2:11" ht="15.75" x14ac:dyDescent="0.25">
      <c r="B20" s="274" t="s">
        <v>79</v>
      </c>
      <c r="C20" s="374" t="s">
        <v>432</v>
      </c>
      <c r="D20" s="726">
        <f>D11/D8*100</f>
        <v>1.3398733873323136</v>
      </c>
      <c r="E20" s="726">
        <f t="shared" ref="E20:F20" si="3">E11/E8*100</f>
        <v>1.1914735995833081</v>
      </c>
      <c r="F20" s="54">
        <f t="shared" si="3"/>
        <v>1.1632012514804997</v>
      </c>
      <c r="H20" s="934"/>
      <c r="I20" s="934"/>
      <c r="J20" s="934"/>
      <c r="K20" s="934"/>
    </row>
    <row r="21" spans="2:11" ht="32.25" customHeight="1" x14ac:dyDescent="0.25">
      <c r="B21" s="274" t="s">
        <v>80</v>
      </c>
      <c r="C21" s="1031" t="s">
        <v>433</v>
      </c>
      <c r="D21" s="656">
        <v>1.4</v>
      </c>
      <c r="E21" s="755">
        <v>1.3</v>
      </c>
      <c r="F21" s="54">
        <v>1.24</v>
      </c>
      <c r="H21" s="934"/>
      <c r="I21" s="934"/>
      <c r="J21" s="934"/>
      <c r="K21" s="934"/>
    </row>
    <row r="22" spans="2:11" ht="32.25" thickBot="1" x14ac:dyDescent="0.3">
      <c r="B22" s="382" t="s">
        <v>81</v>
      </c>
      <c r="C22" s="383" t="s">
        <v>434</v>
      </c>
      <c r="D22" s="651">
        <v>55.7</v>
      </c>
      <c r="E22" s="756">
        <v>57.8</v>
      </c>
      <c r="F22" s="55">
        <v>56.77</v>
      </c>
      <c r="H22" s="934"/>
      <c r="I22" s="934"/>
      <c r="J22" s="934"/>
      <c r="K22" s="934"/>
    </row>
    <row r="23" spans="2:11" x14ac:dyDescent="0.25">
      <c r="C23" s="57" t="s">
        <v>435</v>
      </c>
    </row>
    <row r="24" spans="2:11" x14ac:dyDescent="0.25">
      <c r="C24" s="57" t="s">
        <v>436</v>
      </c>
    </row>
  </sheetData>
  <mergeCells count="1">
    <mergeCell ref="B4:F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20" sqref="C20"/>
    </sheetView>
  </sheetViews>
  <sheetFormatPr defaultRowHeight="15" x14ac:dyDescent="0.25"/>
  <cols>
    <col min="3" max="3" width="30.140625" customWidth="1"/>
    <col min="4" max="4" width="17.140625" customWidth="1"/>
    <col min="5" max="8" width="18.140625" customWidth="1"/>
    <col min="11" max="11" width="11.5703125" bestFit="1" customWidth="1"/>
  </cols>
  <sheetData>
    <row r="3" spans="2:11" ht="16.5" thickBot="1" x14ac:dyDescent="0.3">
      <c r="C3" s="10"/>
      <c r="D3" s="4"/>
      <c r="E3" s="4"/>
      <c r="F3" s="4"/>
      <c r="G3" s="4"/>
      <c r="H3" s="26" t="s">
        <v>201</v>
      </c>
      <c r="I3" s="4"/>
    </row>
    <row r="4" spans="2:11" ht="20.100000000000001" customHeight="1" thickBot="1" x14ac:dyDescent="0.3">
      <c r="B4" s="1154" t="s">
        <v>139</v>
      </c>
      <c r="C4" s="1155"/>
      <c r="D4" s="1155"/>
      <c r="E4" s="1155"/>
      <c r="F4" s="1155"/>
      <c r="G4" s="1155"/>
      <c r="H4" s="1156"/>
      <c r="I4" s="8"/>
    </row>
    <row r="5" spans="2:11" ht="16.5" thickBot="1" x14ac:dyDescent="0.3">
      <c r="B5" s="483" t="s">
        <v>167</v>
      </c>
      <c r="C5" s="277" t="s">
        <v>186</v>
      </c>
      <c r="D5" s="277" t="s">
        <v>59</v>
      </c>
      <c r="E5" s="277" t="s">
        <v>117</v>
      </c>
      <c r="F5" s="277" t="s">
        <v>151</v>
      </c>
      <c r="G5" s="1181" t="s">
        <v>196</v>
      </c>
      <c r="H5" s="1229"/>
      <c r="I5" s="111"/>
    </row>
    <row r="6" spans="2:11" ht="16.5" thickBot="1" x14ac:dyDescent="0.3">
      <c r="B6" s="299">
        <v>1</v>
      </c>
      <c r="C6" s="305">
        <v>2</v>
      </c>
      <c r="D6" s="305">
        <v>3</v>
      </c>
      <c r="E6" s="305">
        <v>4</v>
      </c>
      <c r="F6" s="305">
        <v>5</v>
      </c>
      <c r="G6" s="305" t="s">
        <v>110</v>
      </c>
      <c r="H6" s="306" t="s">
        <v>111</v>
      </c>
      <c r="I6" s="8"/>
      <c r="K6" s="51"/>
    </row>
    <row r="7" spans="2:11" ht="16.5" thickBot="1" x14ac:dyDescent="0.3">
      <c r="B7" s="253" t="s">
        <v>67</v>
      </c>
      <c r="C7" s="1032" t="s">
        <v>437</v>
      </c>
      <c r="D7" s="43">
        <v>4727454</v>
      </c>
      <c r="E7" s="44">
        <v>5849379</v>
      </c>
      <c r="F7" s="733">
        <v>6512378</v>
      </c>
      <c r="G7" s="44">
        <f>E7/D7*100</f>
        <v>123.73211881067483</v>
      </c>
      <c r="H7" s="269">
        <f>F7/E7*100</f>
        <v>111.33451944214934</v>
      </c>
      <c r="I7" s="8"/>
      <c r="K7" s="51"/>
    </row>
    <row r="8" spans="2:11" ht="16.5" thickBot="1" x14ac:dyDescent="0.3">
      <c r="B8" s="253" t="s">
        <v>68</v>
      </c>
      <c r="C8" s="1032" t="s">
        <v>438</v>
      </c>
      <c r="D8" s="43">
        <v>1628421</v>
      </c>
      <c r="E8" s="44">
        <v>2186642</v>
      </c>
      <c r="F8" s="733">
        <v>2700763</v>
      </c>
      <c r="G8" s="44">
        <f t="shared" ref="G8:G9" si="0">E8/D8*100</f>
        <v>134.27989444989961</v>
      </c>
      <c r="H8" s="269">
        <f>F8/E8*100</f>
        <v>123.51189632322072</v>
      </c>
      <c r="I8" s="8"/>
      <c r="K8" s="659"/>
    </row>
    <row r="9" spans="2:11" ht="16.5" thickBot="1" x14ac:dyDescent="0.3">
      <c r="B9" s="1180" t="s">
        <v>41</v>
      </c>
      <c r="C9" s="1181"/>
      <c r="D9" s="412">
        <f>D7/D8</f>
        <v>2.9030907854909755</v>
      </c>
      <c r="E9" s="518">
        <f>E7/E8</f>
        <v>2.6750510600272017</v>
      </c>
      <c r="F9" s="734">
        <f>F7/F8</f>
        <v>2.4113104333849362</v>
      </c>
      <c r="G9" s="519">
        <f t="shared" si="0"/>
        <v>92.144933027810666</v>
      </c>
      <c r="H9" s="272">
        <f t="shared" ref="H9" si="1">F9/E9*100</f>
        <v>90.140725514241822</v>
      </c>
      <c r="I9" s="8"/>
    </row>
    <row r="12" spans="2:11" x14ac:dyDescent="0.25">
      <c r="D12" s="51"/>
      <c r="E12" s="51"/>
      <c r="F12" s="934"/>
      <c r="G12" s="934"/>
      <c r="H12" s="934"/>
    </row>
    <row r="13" spans="2:11" x14ac:dyDescent="0.25">
      <c r="D13" s="51"/>
      <c r="E13" s="51"/>
      <c r="F13" s="934"/>
      <c r="G13" s="934"/>
      <c r="H13" s="934"/>
    </row>
    <row r="14" spans="2:11" x14ac:dyDescent="0.25">
      <c r="D14" s="659"/>
      <c r="E14" s="659"/>
      <c r="F14" s="934"/>
      <c r="G14" s="934"/>
      <c r="H14" s="934"/>
    </row>
  </sheetData>
  <mergeCells count="3">
    <mergeCell ref="G5:H5"/>
    <mergeCell ref="B4:H4"/>
    <mergeCell ref="B9:C9"/>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25"/>
  <sheetViews>
    <sheetView workbookViewId="0">
      <selection activeCell="C17" sqref="C17"/>
    </sheetView>
  </sheetViews>
  <sheetFormatPr defaultRowHeight="15" x14ac:dyDescent="0.25"/>
  <cols>
    <col min="3" max="3" width="40" customWidth="1"/>
    <col min="4" max="4" width="17.140625" customWidth="1"/>
    <col min="5" max="5" width="13.85546875" customWidth="1"/>
    <col min="6" max="6" width="17.85546875" customWidth="1"/>
    <col min="7" max="7" width="13" customWidth="1"/>
    <col min="8" max="8" width="15.5703125" customWidth="1"/>
    <col min="9" max="9" width="13.85546875" customWidth="1"/>
    <col min="10" max="10" width="11.42578125" customWidth="1"/>
    <col min="11" max="11" width="10.85546875" customWidth="1"/>
    <col min="13" max="13" width="9.85546875" bestFit="1" customWidth="1"/>
    <col min="15" max="15" width="10.140625" bestFit="1" customWidth="1"/>
  </cols>
  <sheetData>
    <row r="3" spans="2:15" ht="16.5" thickBot="1" x14ac:dyDescent="0.3">
      <c r="K3" s="25" t="s">
        <v>201</v>
      </c>
    </row>
    <row r="4" spans="2:15" ht="20.100000000000001" customHeight="1" thickBot="1" x14ac:dyDescent="0.3">
      <c r="B4" s="1164" t="s">
        <v>140</v>
      </c>
      <c r="C4" s="1165"/>
      <c r="D4" s="1165"/>
      <c r="E4" s="1165"/>
      <c r="F4" s="1165"/>
      <c r="G4" s="1165"/>
      <c r="H4" s="1165"/>
      <c r="I4" s="1165"/>
      <c r="J4" s="1165"/>
      <c r="K4" s="1166"/>
    </row>
    <row r="5" spans="2:15" ht="15.75" x14ac:dyDescent="0.25">
      <c r="B5" s="1148" t="s">
        <v>167</v>
      </c>
      <c r="C5" s="1152" t="s">
        <v>239</v>
      </c>
      <c r="D5" s="1152" t="s">
        <v>59</v>
      </c>
      <c r="E5" s="1152"/>
      <c r="F5" s="1152" t="s">
        <v>117</v>
      </c>
      <c r="G5" s="1152"/>
      <c r="H5" s="1152" t="s">
        <v>155</v>
      </c>
      <c r="I5" s="1152"/>
      <c r="J5" s="1152" t="s">
        <v>196</v>
      </c>
      <c r="K5" s="1153"/>
    </row>
    <row r="6" spans="2:15" ht="16.5" thickBot="1" x14ac:dyDescent="0.3">
      <c r="B6" s="1149"/>
      <c r="C6" s="1151"/>
      <c r="D6" s="971" t="s">
        <v>197</v>
      </c>
      <c r="E6" s="971" t="s">
        <v>198</v>
      </c>
      <c r="F6" s="971" t="s">
        <v>197</v>
      </c>
      <c r="G6" s="971" t="s">
        <v>198</v>
      </c>
      <c r="H6" s="971" t="s">
        <v>197</v>
      </c>
      <c r="I6" s="971" t="s">
        <v>198</v>
      </c>
      <c r="J6" s="276" t="s">
        <v>105</v>
      </c>
      <c r="K6" s="52" t="s">
        <v>107</v>
      </c>
    </row>
    <row r="7" spans="2:15" ht="15.75" thickBot="1" x14ac:dyDescent="0.3">
      <c r="B7" s="299">
        <v>1</v>
      </c>
      <c r="C7" s="305">
        <v>2</v>
      </c>
      <c r="D7" s="305">
        <v>3</v>
      </c>
      <c r="E7" s="305">
        <v>4</v>
      </c>
      <c r="F7" s="305">
        <v>5</v>
      </c>
      <c r="G7" s="305">
        <v>6</v>
      </c>
      <c r="H7" s="305">
        <v>7</v>
      </c>
      <c r="I7" s="305">
        <v>8</v>
      </c>
      <c r="J7" s="305">
        <v>9</v>
      </c>
      <c r="K7" s="306">
        <v>10</v>
      </c>
    </row>
    <row r="8" spans="2:15" ht="20.100000000000001" customHeight="1" x14ac:dyDescent="0.25">
      <c r="B8" s="274" t="s">
        <v>67</v>
      </c>
      <c r="C8" s="1033" t="s">
        <v>439</v>
      </c>
      <c r="D8" s="137">
        <v>11196133</v>
      </c>
      <c r="E8" s="375">
        <f>D8/D$15*100</f>
        <v>57.669534622273666</v>
      </c>
      <c r="F8" s="137">
        <v>12948828</v>
      </c>
      <c r="G8" s="375">
        <f>F8/F$15*100</f>
        <v>65.860937328180228</v>
      </c>
      <c r="H8" s="137">
        <v>13701456</v>
      </c>
      <c r="I8" s="375">
        <f>H8/H15*100</f>
        <v>67.855591506393026</v>
      </c>
      <c r="J8" s="398">
        <f>F8/D8*100</f>
        <v>115.65446748444306</v>
      </c>
      <c r="K8" s="402">
        <f>H8/F8*100</f>
        <v>105.81232525445546</v>
      </c>
      <c r="M8" s="51"/>
      <c r="O8" s="51"/>
    </row>
    <row r="9" spans="2:15" ht="20.100000000000001" customHeight="1" x14ac:dyDescent="0.25">
      <c r="B9" s="274" t="s">
        <v>68</v>
      </c>
      <c r="C9" s="816" t="s">
        <v>440</v>
      </c>
      <c r="D9" s="137">
        <v>855191</v>
      </c>
      <c r="E9" s="375">
        <f t="shared" ref="E9:E14" si="0">D9/D$15*100</f>
        <v>4.404955441593704</v>
      </c>
      <c r="F9" s="137">
        <v>989184</v>
      </c>
      <c r="G9" s="375">
        <f t="shared" ref="G9:G14" si="1">F9/F$15*100</f>
        <v>5.0312341340883222</v>
      </c>
      <c r="H9" s="137">
        <v>763866</v>
      </c>
      <c r="I9" s="375">
        <f>H9/H15*100</f>
        <v>3.7829978990278414</v>
      </c>
      <c r="J9" s="398">
        <f t="shared" ref="J9:J15" si="2">F9/D9*100</f>
        <v>115.66819575977765</v>
      </c>
      <c r="K9" s="402">
        <f t="shared" ref="K9:K15" si="3">H9/F9*100</f>
        <v>77.221831327639762</v>
      </c>
      <c r="M9" s="51"/>
      <c r="N9" s="914"/>
      <c r="O9" s="51"/>
    </row>
    <row r="10" spans="2:15" ht="20.100000000000001" customHeight="1" thickBot="1" x14ac:dyDescent="0.3">
      <c r="B10" s="274" t="s">
        <v>69</v>
      </c>
      <c r="C10" s="1034" t="s">
        <v>441</v>
      </c>
      <c r="D10" s="137">
        <v>3175998</v>
      </c>
      <c r="E10" s="375">
        <f t="shared" si="0"/>
        <v>16.359070280897157</v>
      </c>
      <c r="F10" s="137">
        <v>2153403</v>
      </c>
      <c r="G10" s="375">
        <f t="shared" si="1"/>
        <v>10.95273950857292</v>
      </c>
      <c r="H10" s="137">
        <v>2360617</v>
      </c>
      <c r="I10" s="375">
        <f>H10/H15*100</f>
        <v>11.690805915447744</v>
      </c>
      <c r="J10" s="398">
        <f t="shared" si="2"/>
        <v>67.802404157685231</v>
      </c>
      <c r="K10" s="402">
        <f t="shared" si="3"/>
        <v>109.6226298560929</v>
      </c>
      <c r="M10" s="51"/>
      <c r="N10" s="914"/>
      <c r="O10" s="51"/>
    </row>
    <row r="11" spans="2:15" ht="20.100000000000001" customHeight="1" thickBot="1" x14ac:dyDescent="0.3">
      <c r="B11" s="1226" t="s">
        <v>442</v>
      </c>
      <c r="C11" s="1227"/>
      <c r="D11" s="140">
        <f>SUM(D8:D10)</f>
        <v>15227322</v>
      </c>
      <c r="E11" s="88">
        <f t="shared" si="0"/>
        <v>78.43356034476453</v>
      </c>
      <c r="F11" s="140">
        <f>SUM(F8:F10)</f>
        <v>16091415</v>
      </c>
      <c r="G11" s="88">
        <f t="shared" si="1"/>
        <v>81.844910970841468</v>
      </c>
      <c r="H11" s="140">
        <f>SUM(H8:H10)</f>
        <v>16825939</v>
      </c>
      <c r="I11" s="88">
        <f>H11/H15*100</f>
        <v>83.329395320868613</v>
      </c>
      <c r="J11" s="41">
        <f t="shared" si="2"/>
        <v>105.67462223495372</v>
      </c>
      <c r="K11" s="42">
        <f t="shared" si="3"/>
        <v>104.5646949009767</v>
      </c>
      <c r="M11" s="51"/>
      <c r="N11" s="914"/>
      <c r="O11" s="51"/>
    </row>
    <row r="12" spans="2:15" ht="20.100000000000001" customHeight="1" x14ac:dyDescent="0.25">
      <c r="B12" s="274" t="s">
        <v>70</v>
      </c>
      <c r="C12" s="520" t="s">
        <v>443</v>
      </c>
      <c r="D12" s="137">
        <v>3983643</v>
      </c>
      <c r="E12" s="375">
        <f t="shared" si="0"/>
        <v>20.519123693089224</v>
      </c>
      <c r="F12" s="137">
        <v>3388072</v>
      </c>
      <c r="G12" s="375">
        <f t="shared" si="1"/>
        <v>17.232570982899936</v>
      </c>
      <c r="H12" s="137">
        <v>3214088</v>
      </c>
      <c r="I12" s="375">
        <f>H12/H15*100</f>
        <v>15.917566891693827</v>
      </c>
      <c r="J12" s="398">
        <f t="shared" si="2"/>
        <v>85.049589031948898</v>
      </c>
      <c r="K12" s="402">
        <f t="shared" si="3"/>
        <v>94.864808067833266</v>
      </c>
      <c r="M12" s="51"/>
      <c r="N12" s="914"/>
      <c r="O12" s="114"/>
    </row>
    <row r="13" spans="2:15" ht="20.100000000000001" customHeight="1" thickBot="1" x14ac:dyDescent="0.3">
      <c r="B13" s="274" t="s">
        <v>71</v>
      </c>
      <c r="C13" s="520" t="s">
        <v>444</v>
      </c>
      <c r="D13" s="137">
        <v>203329</v>
      </c>
      <c r="E13" s="375">
        <f t="shared" si="0"/>
        <v>1.0473159621462413</v>
      </c>
      <c r="F13" s="137">
        <v>181375</v>
      </c>
      <c r="G13" s="375">
        <f t="shared" si="1"/>
        <v>0.92251804625860245</v>
      </c>
      <c r="H13" s="137">
        <v>152054</v>
      </c>
      <c r="I13" s="375">
        <f>H13/H15*100</f>
        <v>0.75303778743756022</v>
      </c>
      <c r="J13" s="398">
        <f t="shared" si="2"/>
        <v>89.202720713720126</v>
      </c>
      <c r="K13" s="402">
        <f t="shared" si="3"/>
        <v>83.834045485871812</v>
      </c>
      <c r="M13" s="51"/>
      <c r="N13" s="914"/>
      <c r="O13" s="51"/>
    </row>
    <row r="14" spans="2:15" ht="20.100000000000001" customHeight="1" thickBot="1" x14ac:dyDescent="0.3">
      <c r="B14" s="1226" t="s">
        <v>445</v>
      </c>
      <c r="C14" s="1227"/>
      <c r="D14" s="140">
        <f>SUM(D12:D13)</f>
        <v>4186972</v>
      </c>
      <c r="E14" s="88">
        <f t="shared" si="0"/>
        <v>21.566439655235467</v>
      </c>
      <c r="F14" s="140">
        <f>SUM(F12:F13)</f>
        <v>3569447</v>
      </c>
      <c r="G14" s="88">
        <f t="shared" si="1"/>
        <v>18.155089029158539</v>
      </c>
      <c r="H14" s="140">
        <f>SUM(H12:H13)</f>
        <v>3366142</v>
      </c>
      <c r="I14" s="88">
        <f>H14/H15*100</f>
        <v>16.670604679131387</v>
      </c>
      <c r="J14" s="41">
        <f t="shared" si="2"/>
        <v>85.251274668185033</v>
      </c>
      <c r="K14" s="42">
        <f t="shared" si="3"/>
        <v>94.304299797699755</v>
      </c>
      <c r="M14" s="51"/>
      <c r="N14" s="914"/>
      <c r="O14" s="51"/>
    </row>
    <row r="15" spans="2:15" ht="20.100000000000001" customHeight="1" thickBot="1" x14ac:dyDescent="0.3">
      <c r="B15" s="1226" t="s">
        <v>446</v>
      </c>
      <c r="C15" s="1227"/>
      <c r="D15" s="244">
        <f t="shared" ref="D15:G15" si="4">D11+D14</f>
        <v>19414294</v>
      </c>
      <c r="E15" s="40">
        <f t="shared" si="4"/>
        <v>100</v>
      </c>
      <c r="F15" s="244">
        <f t="shared" si="4"/>
        <v>19660862</v>
      </c>
      <c r="G15" s="276">
        <f t="shared" si="4"/>
        <v>100</v>
      </c>
      <c r="H15" s="244">
        <f>H11+H14</f>
        <v>20192081</v>
      </c>
      <c r="I15" s="40">
        <f>I11+I14</f>
        <v>100</v>
      </c>
      <c r="J15" s="40">
        <f t="shared" si="2"/>
        <v>101.27003330638755</v>
      </c>
      <c r="K15" s="37">
        <f t="shared" si="3"/>
        <v>102.70191103523334</v>
      </c>
      <c r="M15" s="51"/>
      <c r="N15" s="914"/>
      <c r="O15" s="51"/>
    </row>
    <row r="16" spans="2:15" x14ac:dyDescent="0.25">
      <c r="I16" s="129"/>
    </row>
    <row r="18" spans="4:7" x14ac:dyDescent="0.25">
      <c r="D18" s="51"/>
      <c r="E18" s="920"/>
      <c r="F18" s="51"/>
      <c r="G18" s="920"/>
    </row>
    <row r="19" spans="4:7" x14ac:dyDescent="0.25">
      <c r="D19" s="51"/>
      <c r="E19" s="934"/>
      <c r="F19" s="51"/>
      <c r="G19" s="934"/>
    </row>
    <row r="20" spans="4:7" x14ac:dyDescent="0.25">
      <c r="D20" s="51"/>
      <c r="E20" s="934"/>
      <c r="F20" s="51"/>
      <c r="G20" s="934"/>
    </row>
    <row r="21" spans="4:7" x14ac:dyDescent="0.25">
      <c r="D21" s="51"/>
      <c r="E21" s="934"/>
      <c r="F21" s="51"/>
      <c r="G21" s="934"/>
    </row>
    <row r="22" spans="4:7" x14ac:dyDescent="0.25">
      <c r="D22" s="51"/>
      <c r="E22" s="934"/>
      <c r="F22" s="51"/>
      <c r="G22" s="934"/>
    </row>
    <row r="23" spans="4:7" x14ac:dyDescent="0.25">
      <c r="D23" s="51"/>
      <c r="E23" s="934"/>
      <c r="F23" s="51"/>
      <c r="G23" s="934"/>
    </row>
    <row r="24" spans="4:7" x14ac:dyDescent="0.25">
      <c r="D24" s="51"/>
      <c r="E24" s="934"/>
      <c r="F24" s="51"/>
      <c r="G24" s="934"/>
    </row>
    <row r="25" spans="4:7" x14ac:dyDescent="0.25">
      <c r="D25" s="51"/>
      <c r="E25" s="934"/>
      <c r="F25" s="51"/>
      <c r="G25" s="934"/>
    </row>
  </sheetData>
  <mergeCells count="10">
    <mergeCell ref="F5:G5"/>
    <mergeCell ref="H5:I5"/>
    <mergeCell ref="B4:K4"/>
    <mergeCell ref="B5:B6"/>
    <mergeCell ref="J5:K5"/>
    <mergeCell ref="B11:C11"/>
    <mergeCell ref="B14:C14"/>
    <mergeCell ref="B15:C15"/>
    <mergeCell ref="C5:C6"/>
    <mergeCell ref="D5:E5"/>
  </mergeCells>
  <pageMargins left="0.7" right="0.7" top="0.75" bottom="0.75" header="0.3" footer="0.3"/>
  <pageSetup scale="71" fitToHeight="0" orientation="landscape" r:id="rId1"/>
  <ignoredErrors>
    <ignoredError sqref="D11 H11" formulaRange="1"/>
    <ignoredError sqref="E11 G11 F14:G14 E14" formula="1"/>
    <ignoredError sqref="F11" formula="1" formulaRange="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5"/>
  <sheetViews>
    <sheetView workbookViewId="0">
      <selection activeCell="C17" sqref="C17"/>
    </sheetView>
  </sheetViews>
  <sheetFormatPr defaultRowHeight="15" x14ac:dyDescent="0.25"/>
  <cols>
    <col min="3" max="3" width="53.85546875" customWidth="1"/>
    <col min="4" max="4" width="20.42578125" customWidth="1"/>
    <col min="5" max="5" width="22.85546875" customWidth="1"/>
    <col min="6" max="6" width="21.5703125" customWidth="1"/>
  </cols>
  <sheetData>
    <row r="3" spans="2:10" ht="16.5" thickBot="1" x14ac:dyDescent="0.3">
      <c r="D3" s="4"/>
      <c r="E3" s="4"/>
      <c r="F3" s="29" t="s">
        <v>82</v>
      </c>
    </row>
    <row r="4" spans="2:10" ht="20.100000000000001" customHeight="1" thickBot="1" x14ac:dyDescent="0.3">
      <c r="B4" s="1154" t="s">
        <v>448</v>
      </c>
      <c r="C4" s="1155"/>
      <c r="D4" s="1155"/>
      <c r="E4" s="1155"/>
      <c r="F4" s="1156"/>
    </row>
    <row r="5" spans="2:10" ht="16.5" thickBot="1" x14ac:dyDescent="0.3">
      <c r="B5" s="523" t="s">
        <v>167</v>
      </c>
      <c r="C5" s="22" t="s">
        <v>447</v>
      </c>
      <c r="D5" s="22" t="s">
        <v>59</v>
      </c>
      <c r="E5" s="22" t="s">
        <v>117</v>
      </c>
      <c r="F5" s="23" t="s">
        <v>151</v>
      </c>
    </row>
    <row r="6" spans="2:10" ht="15.75" thickBot="1" x14ac:dyDescent="0.3">
      <c r="B6" s="308">
        <v>1</v>
      </c>
      <c r="C6" s="305">
        <v>2</v>
      </c>
      <c r="D6" s="305">
        <v>3</v>
      </c>
      <c r="E6" s="305">
        <v>4</v>
      </c>
      <c r="F6" s="306">
        <v>5</v>
      </c>
    </row>
    <row r="7" spans="2:10" ht="15.75" x14ac:dyDescent="0.25">
      <c r="B7" s="250" t="s">
        <v>67</v>
      </c>
      <c r="C7" s="1035" t="s">
        <v>449</v>
      </c>
      <c r="D7" s="524">
        <v>31.9</v>
      </c>
      <c r="E7" s="746">
        <v>31.297221463271274</v>
      </c>
      <c r="F7" s="639">
        <v>29.075170061511031</v>
      </c>
      <c r="H7" s="934"/>
      <c r="I7" s="934"/>
      <c r="J7" s="934"/>
    </row>
    <row r="8" spans="2:10" ht="15.75" x14ac:dyDescent="0.25">
      <c r="B8" s="253" t="s">
        <v>68</v>
      </c>
      <c r="C8" s="1036" t="s">
        <v>450</v>
      </c>
      <c r="D8" s="521">
        <v>49.2</v>
      </c>
      <c r="E8" s="747">
        <v>45.875589204332485</v>
      </c>
      <c r="F8" s="640">
        <v>41.490506686001517</v>
      </c>
      <c r="H8" s="934"/>
      <c r="I8" s="934"/>
      <c r="J8" s="934"/>
    </row>
    <row r="9" spans="2:10" ht="15.75" x14ac:dyDescent="0.25">
      <c r="B9" s="253" t="s">
        <v>69</v>
      </c>
      <c r="C9" s="1036" t="s">
        <v>451</v>
      </c>
      <c r="D9" s="521">
        <v>75.400000000000006</v>
      </c>
      <c r="E9" s="747">
        <v>78.880384604189686</v>
      </c>
      <c r="F9" s="640">
        <v>81.150211534294968</v>
      </c>
      <c r="H9" s="934"/>
      <c r="I9" s="934"/>
      <c r="J9" s="934"/>
    </row>
    <row r="10" spans="2:10" ht="15.75" x14ac:dyDescent="0.25">
      <c r="B10" s="253" t="s">
        <v>70</v>
      </c>
      <c r="C10" s="1037" t="s">
        <v>452</v>
      </c>
      <c r="D10" s="521">
        <v>75.099999999999994</v>
      </c>
      <c r="E10" s="747">
        <v>74.516996747870579</v>
      </c>
      <c r="F10" s="640">
        <v>76.567690784389868</v>
      </c>
      <c r="H10" s="934"/>
      <c r="I10" s="934"/>
      <c r="J10" s="934"/>
    </row>
    <row r="11" spans="2:10" ht="16.5" thickBot="1" x14ac:dyDescent="0.3">
      <c r="B11" s="254" t="s">
        <v>71</v>
      </c>
      <c r="C11" s="1038" t="s">
        <v>453</v>
      </c>
      <c r="D11" s="525">
        <v>74.400000000000006</v>
      </c>
      <c r="E11" s="748">
        <v>73.844806777140022</v>
      </c>
      <c r="F11" s="641">
        <v>75.893385151856975</v>
      </c>
      <c r="H11" s="934"/>
      <c r="I11" s="934"/>
      <c r="J11" s="934"/>
    </row>
    <row r="12" spans="2:10" ht="15.75" x14ac:dyDescent="0.25">
      <c r="C12" s="4"/>
      <c r="D12" s="4"/>
      <c r="E12" s="4"/>
      <c r="F12" s="4"/>
    </row>
    <row r="13" spans="2:10" ht="32.25" customHeight="1" x14ac:dyDescent="0.25">
      <c r="B13" s="1230" t="s">
        <v>454</v>
      </c>
      <c r="C13" s="1230"/>
      <c r="D13" s="1230"/>
      <c r="E13" s="1230"/>
      <c r="F13" s="1230"/>
      <c r="G13" s="2"/>
    </row>
    <row r="14" spans="2:10" ht="15.75" x14ac:dyDescent="0.25">
      <c r="B14" s="919" t="s">
        <v>455</v>
      </c>
      <c r="C14" s="293"/>
      <c r="D14" s="925"/>
      <c r="E14" s="925"/>
      <c r="F14" s="925"/>
      <c r="G14" s="2"/>
    </row>
    <row r="15" spans="2:10" ht="15.75" x14ac:dyDescent="0.25">
      <c r="C15" s="2"/>
      <c r="D15" s="2"/>
      <c r="E15" s="2"/>
      <c r="F15" s="2"/>
      <c r="G15" s="2"/>
    </row>
  </sheetData>
  <mergeCells count="2">
    <mergeCell ref="B4:F4"/>
    <mergeCell ref="B13:F13"/>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3"/>
  <sheetViews>
    <sheetView topLeftCell="A7" workbookViewId="0">
      <selection activeCell="C25" sqref="C25"/>
    </sheetView>
  </sheetViews>
  <sheetFormatPr defaultRowHeight="15" x14ac:dyDescent="0.25"/>
  <cols>
    <col min="2" max="2" width="8.140625" customWidth="1"/>
    <col min="3" max="3" width="44.85546875" customWidth="1"/>
    <col min="4" max="4" width="19.140625" customWidth="1"/>
    <col min="5" max="5" width="18.42578125" customWidth="1"/>
    <col min="6" max="6" width="15" customWidth="1"/>
    <col min="7" max="7" width="13.85546875" customWidth="1"/>
    <col min="8" max="8" width="15.85546875" customWidth="1"/>
    <col min="10" max="14" width="14.42578125" customWidth="1"/>
  </cols>
  <sheetData>
    <row r="3" spans="2:15" ht="16.5" thickBot="1" x14ac:dyDescent="0.3">
      <c r="D3" s="4"/>
      <c r="E3" s="4"/>
      <c r="F3" s="4"/>
      <c r="G3" s="4"/>
      <c r="H3" s="29" t="s">
        <v>456</v>
      </c>
    </row>
    <row r="4" spans="2:15" ht="20.100000000000001" customHeight="1" thickBot="1" x14ac:dyDescent="0.3">
      <c r="B4" s="1164" t="s">
        <v>457</v>
      </c>
      <c r="C4" s="1165"/>
      <c r="D4" s="1165"/>
      <c r="E4" s="1165"/>
      <c r="F4" s="1165"/>
      <c r="G4" s="1165"/>
      <c r="H4" s="1166"/>
    </row>
    <row r="5" spans="2:15" ht="15.75" x14ac:dyDescent="0.25">
      <c r="B5" s="1148" t="s">
        <v>167</v>
      </c>
      <c r="C5" s="1152" t="s">
        <v>186</v>
      </c>
      <c r="D5" s="389" t="s">
        <v>123</v>
      </c>
      <c r="E5" s="389" t="s">
        <v>117</v>
      </c>
      <c r="F5" s="389" t="s">
        <v>151</v>
      </c>
      <c r="G5" s="1152" t="s">
        <v>196</v>
      </c>
      <c r="H5" s="1153"/>
    </row>
    <row r="6" spans="2:15" ht="16.5" thickBot="1" x14ac:dyDescent="0.3">
      <c r="B6" s="1149"/>
      <c r="C6" s="1151"/>
      <c r="D6" s="276" t="s">
        <v>197</v>
      </c>
      <c r="E6" s="971" t="s">
        <v>197</v>
      </c>
      <c r="F6" s="971" t="s">
        <v>197</v>
      </c>
      <c r="G6" s="276" t="s">
        <v>11</v>
      </c>
      <c r="H6" s="52" t="s">
        <v>109</v>
      </c>
    </row>
    <row r="7" spans="2:15" ht="15.75" thickBot="1" x14ac:dyDescent="0.3">
      <c r="B7" s="247">
        <v>1</v>
      </c>
      <c r="C7" s="241">
        <v>2</v>
      </c>
      <c r="D7" s="241">
        <v>3</v>
      </c>
      <c r="E7" s="241">
        <v>4</v>
      </c>
      <c r="F7" s="241">
        <v>5</v>
      </c>
      <c r="G7" s="241">
        <v>6</v>
      </c>
      <c r="H7" s="242">
        <v>7</v>
      </c>
    </row>
    <row r="8" spans="2:15" ht="15.75" x14ac:dyDescent="0.25">
      <c r="B8" s="250"/>
      <c r="C8" s="528" t="s">
        <v>458</v>
      </c>
      <c r="D8" s="529"/>
      <c r="E8" s="529"/>
      <c r="F8" s="529"/>
      <c r="G8" s="529"/>
      <c r="H8" s="530"/>
    </row>
    <row r="9" spans="2:15" ht="15.75" x14ac:dyDescent="0.25">
      <c r="B9" s="253" t="s">
        <v>67</v>
      </c>
      <c r="C9" s="1005" t="s">
        <v>463</v>
      </c>
      <c r="D9" s="531">
        <v>10586283</v>
      </c>
      <c r="E9" s="532">
        <v>10981471</v>
      </c>
      <c r="F9" s="531">
        <v>11428566</v>
      </c>
      <c r="G9" s="398">
        <f>E9/D9*100</f>
        <v>103.73301941767474</v>
      </c>
      <c r="H9" s="402">
        <f>F9/E9*100</f>
        <v>104.07135801751879</v>
      </c>
      <c r="J9" s="51"/>
      <c r="K9" s="51"/>
      <c r="L9" s="51"/>
      <c r="M9" s="934"/>
      <c r="N9" s="934"/>
      <c r="O9" s="934"/>
    </row>
    <row r="10" spans="2:15" ht="15.75" x14ac:dyDescent="0.25">
      <c r="B10" s="253" t="s">
        <v>68</v>
      </c>
      <c r="C10" s="1005" t="s">
        <v>464</v>
      </c>
      <c r="D10" s="531">
        <v>11624766</v>
      </c>
      <c r="E10" s="532">
        <v>13510009</v>
      </c>
      <c r="F10" s="532">
        <v>14203150</v>
      </c>
      <c r="G10" s="398">
        <f>E10/D10*100</f>
        <v>116.2174705280089</v>
      </c>
      <c r="H10" s="402">
        <f t="shared" ref="H10:H26" si="0">F10/E10*100</f>
        <v>105.13057393226015</v>
      </c>
      <c r="J10" s="51"/>
      <c r="K10" s="51"/>
      <c r="L10" s="51"/>
      <c r="M10" s="934"/>
      <c r="N10" s="934"/>
      <c r="O10" s="934"/>
    </row>
    <row r="11" spans="2:15" ht="15.75" x14ac:dyDescent="0.25">
      <c r="B11" s="253" t="s">
        <v>69</v>
      </c>
      <c r="C11" s="1005" t="s">
        <v>465</v>
      </c>
      <c r="D11" s="531">
        <f>D9-D10</f>
        <v>-1038483</v>
      </c>
      <c r="E11" s="531">
        <f>E9-E10</f>
        <v>-2528538</v>
      </c>
      <c r="F11" s="531">
        <f>F9-F10</f>
        <v>-2774584</v>
      </c>
      <c r="G11" s="376" t="s">
        <v>25</v>
      </c>
      <c r="H11" s="402" t="s">
        <v>25</v>
      </c>
      <c r="J11" s="51"/>
      <c r="K11" s="51"/>
      <c r="L11" s="51"/>
      <c r="M11" s="934"/>
      <c r="N11" s="934"/>
      <c r="O11" s="934"/>
    </row>
    <row r="12" spans="2:15" ht="15.75" customHeight="1" x14ac:dyDescent="0.25">
      <c r="B12" s="253"/>
      <c r="C12" s="1039" t="s">
        <v>459</v>
      </c>
      <c r="D12" s="533"/>
      <c r="E12" s="521"/>
      <c r="F12" s="521"/>
      <c r="G12" s="376"/>
      <c r="H12" s="402"/>
      <c r="J12" s="934"/>
      <c r="K12" s="934"/>
      <c r="L12" s="934"/>
      <c r="M12" s="934"/>
      <c r="N12" s="934"/>
      <c r="O12" s="934"/>
    </row>
    <row r="13" spans="2:15" ht="15.75" x14ac:dyDescent="0.25">
      <c r="B13" s="253" t="s">
        <v>61</v>
      </c>
      <c r="C13" s="998" t="s">
        <v>466</v>
      </c>
      <c r="D13" s="534">
        <f>D9/D10</f>
        <v>0.9106663308319497</v>
      </c>
      <c r="E13" s="534">
        <f>E9/E10</f>
        <v>0.81283965095804156</v>
      </c>
      <c r="F13" s="534">
        <f>F9/F10</f>
        <v>0.80465009522535491</v>
      </c>
      <c r="G13" s="535"/>
      <c r="H13" s="402"/>
      <c r="J13" s="87"/>
      <c r="K13" s="87"/>
      <c r="L13" s="87"/>
      <c r="M13" s="934"/>
      <c r="N13" s="934"/>
      <c r="O13" s="934"/>
    </row>
    <row r="14" spans="2:15" ht="16.5" thickBot="1" x14ac:dyDescent="0.3">
      <c r="B14" s="253" t="s">
        <v>62</v>
      </c>
      <c r="C14" s="998" t="s">
        <v>467</v>
      </c>
      <c r="D14" s="376" t="s">
        <v>42</v>
      </c>
      <c r="E14" s="749">
        <v>0.65</v>
      </c>
      <c r="F14" s="534">
        <v>0.65</v>
      </c>
      <c r="G14" s="535"/>
      <c r="H14" s="402"/>
      <c r="J14" s="87"/>
      <c r="K14" s="87"/>
      <c r="L14" s="87"/>
      <c r="M14" s="934"/>
      <c r="N14" s="934"/>
      <c r="O14" s="934"/>
    </row>
    <row r="15" spans="2:15" ht="16.5" customHeight="1" thickBot="1" x14ac:dyDescent="0.3">
      <c r="B15" s="1226" t="s">
        <v>460</v>
      </c>
      <c r="C15" s="1227"/>
      <c r="D15" s="526">
        <f>D13-D14</f>
        <v>6.0666330831949722E-2</v>
      </c>
      <c r="E15" s="526">
        <f>E13-E14</f>
        <v>0.16283965095804154</v>
      </c>
      <c r="F15" s="526">
        <f>F13-F14</f>
        <v>0.15465009522535489</v>
      </c>
      <c r="G15" s="527"/>
      <c r="H15" s="42"/>
      <c r="J15" s="87"/>
      <c r="K15" s="87"/>
      <c r="L15" s="87"/>
      <c r="M15" s="934"/>
      <c r="N15" s="934"/>
      <c r="O15" s="934"/>
    </row>
    <row r="16" spans="2:15" ht="16.350000000000001" customHeight="1" x14ac:dyDescent="0.25">
      <c r="B16" s="253"/>
      <c r="C16" s="510" t="s">
        <v>461</v>
      </c>
      <c r="D16" s="376"/>
      <c r="E16" s="521"/>
      <c r="F16" s="521"/>
      <c r="G16" s="376"/>
      <c r="H16" s="402"/>
      <c r="J16" s="934"/>
      <c r="K16" s="934"/>
      <c r="L16" s="934"/>
      <c r="M16" s="934"/>
      <c r="N16" s="934"/>
      <c r="O16" s="934"/>
    </row>
    <row r="17" spans="2:15" ht="15.75" x14ac:dyDescent="0.25">
      <c r="B17" s="253" t="s">
        <v>67</v>
      </c>
      <c r="C17" s="998" t="s">
        <v>463</v>
      </c>
      <c r="D17" s="531">
        <v>11648306</v>
      </c>
      <c r="E17" s="532">
        <v>12065528</v>
      </c>
      <c r="F17" s="532">
        <v>12501781</v>
      </c>
      <c r="G17" s="398">
        <f>E17/D17*100</f>
        <v>103.58182554613519</v>
      </c>
      <c r="H17" s="402">
        <f t="shared" si="0"/>
        <v>103.61569754759179</v>
      </c>
      <c r="J17" s="51"/>
      <c r="K17" s="51"/>
      <c r="L17" s="51"/>
      <c r="M17" s="934"/>
      <c r="N17" s="934"/>
      <c r="O17" s="934"/>
    </row>
    <row r="18" spans="2:15" ht="15.75" x14ac:dyDescent="0.25">
      <c r="B18" s="253" t="s">
        <v>68</v>
      </c>
      <c r="C18" s="998" t="s">
        <v>464</v>
      </c>
      <c r="D18" s="531">
        <v>12367913</v>
      </c>
      <c r="E18" s="532">
        <v>14303357</v>
      </c>
      <c r="F18" s="532">
        <v>14836583</v>
      </c>
      <c r="G18" s="398">
        <f>E18/D18*100</f>
        <v>115.64891344238919</v>
      </c>
      <c r="H18" s="402">
        <f t="shared" si="0"/>
        <v>103.72797798446895</v>
      </c>
      <c r="J18" s="51"/>
      <c r="K18" s="51"/>
      <c r="L18" s="51"/>
      <c r="M18" s="934"/>
      <c r="N18" s="934"/>
      <c r="O18" s="934"/>
    </row>
    <row r="19" spans="2:15" ht="15.75" x14ac:dyDescent="0.25">
      <c r="B19" s="253" t="s">
        <v>69</v>
      </c>
      <c r="C19" s="998" t="s">
        <v>465</v>
      </c>
      <c r="D19" s="531">
        <f>D17-D18</f>
        <v>-719607</v>
      </c>
      <c r="E19" s="531">
        <f>E17-E18</f>
        <v>-2237829</v>
      </c>
      <c r="F19" s="531">
        <f>F17-F18</f>
        <v>-2334802</v>
      </c>
      <c r="G19" s="376" t="s">
        <v>25</v>
      </c>
      <c r="H19" s="402" t="s">
        <v>25</v>
      </c>
      <c r="J19" s="51"/>
      <c r="K19" s="51"/>
      <c r="L19" s="51"/>
      <c r="M19" s="934"/>
      <c r="N19" s="934"/>
      <c r="O19" s="934"/>
    </row>
    <row r="20" spans="2:15" ht="15.75" customHeight="1" x14ac:dyDescent="0.25">
      <c r="B20" s="253"/>
      <c r="C20" s="1039" t="s">
        <v>459</v>
      </c>
      <c r="D20" s="533"/>
      <c r="E20" s="521"/>
      <c r="F20" s="521"/>
      <c r="G20" s="376"/>
      <c r="H20" s="402"/>
      <c r="J20" s="934"/>
      <c r="K20" s="934"/>
      <c r="L20" s="934"/>
      <c r="M20" s="934"/>
      <c r="N20" s="934"/>
      <c r="O20" s="934"/>
    </row>
    <row r="21" spans="2:15" ht="15.75" x14ac:dyDescent="0.25">
      <c r="B21" s="253" t="s">
        <v>61</v>
      </c>
      <c r="C21" s="998" t="s">
        <v>466</v>
      </c>
      <c r="D21" s="534">
        <f>D17/D18</f>
        <v>0.94181661853539878</v>
      </c>
      <c r="E21" s="534">
        <f>E17/E18</f>
        <v>0.84354519012564677</v>
      </c>
      <c r="F21" s="534">
        <f>F17/F18</f>
        <v>0.8426320939262093</v>
      </c>
      <c r="G21" s="535"/>
      <c r="H21" s="402"/>
      <c r="J21" s="87"/>
      <c r="K21" s="87"/>
      <c r="L21" s="87"/>
      <c r="M21" s="934"/>
      <c r="N21" s="934"/>
      <c r="O21" s="934"/>
    </row>
    <row r="22" spans="2:15" ht="16.5" thickBot="1" x14ac:dyDescent="0.3">
      <c r="B22" s="253" t="s">
        <v>62</v>
      </c>
      <c r="C22" s="998" t="s">
        <v>467</v>
      </c>
      <c r="D22" s="376" t="s">
        <v>43</v>
      </c>
      <c r="E22" s="749">
        <v>0.6</v>
      </c>
      <c r="F22" s="534">
        <v>0.6</v>
      </c>
      <c r="G22" s="535"/>
      <c r="H22" s="402"/>
      <c r="J22" s="87"/>
      <c r="K22" s="87"/>
      <c r="L22" s="87"/>
      <c r="M22" s="934"/>
      <c r="N22" s="934"/>
      <c r="O22" s="934"/>
    </row>
    <row r="23" spans="2:15" ht="15.6" customHeight="1" thickBot="1" x14ac:dyDescent="0.3">
      <c r="B23" s="1226" t="s">
        <v>460</v>
      </c>
      <c r="C23" s="1227"/>
      <c r="D23" s="526">
        <f>D21-D22</f>
        <v>0.14181661853539873</v>
      </c>
      <c r="E23" s="526">
        <f>E21-E22</f>
        <v>0.24354519012564679</v>
      </c>
      <c r="F23" s="526">
        <f>F21-F22</f>
        <v>0.24263209392620932</v>
      </c>
      <c r="G23" s="527"/>
      <c r="H23" s="42"/>
      <c r="J23" s="87"/>
      <c r="K23" s="87"/>
      <c r="L23" s="87"/>
      <c r="M23" s="934"/>
      <c r="N23" s="934"/>
      <c r="O23" s="934"/>
    </row>
    <row r="24" spans="2:15" ht="16.5" customHeight="1" x14ac:dyDescent="0.25">
      <c r="B24" s="253"/>
      <c r="C24" s="510" t="s">
        <v>462</v>
      </c>
      <c r="D24" s="376"/>
      <c r="E24" s="521"/>
      <c r="F24" s="521"/>
      <c r="G24" s="376"/>
      <c r="H24" s="402"/>
      <c r="J24" s="934"/>
      <c r="K24" s="934"/>
      <c r="L24" s="934"/>
      <c r="M24" s="934"/>
      <c r="N24" s="934"/>
      <c r="O24" s="934"/>
    </row>
    <row r="25" spans="2:15" ht="15.75" x14ac:dyDescent="0.25">
      <c r="B25" s="253" t="s">
        <v>67</v>
      </c>
      <c r="C25" s="998" t="s">
        <v>463</v>
      </c>
      <c r="D25" s="531">
        <v>12992018</v>
      </c>
      <c r="E25" s="532">
        <v>13257364</v>
      </c>
      <c r="F25" s="532">
        <v>13843140</v>
      </c>
      <c r="G25" s="398">
        <f>E25/D25*100</f>
        <v>102.04237709646031</v>
      </c>
      <c r="H25" s="402">
        <f t="shared" si="0"/>
        <v>104.41849526044544</v>
      </c>
      <c r="J25" s="51"/>
      <c r="K25" s="51"/>
      <c r="L25" s="51"/>
      <c r="M25" s="934"/>
      <c r="N25" s="934"/>
      <c r="O25" s="934"/>
    </row>
    <row r="26" spans="2:15" ht="19.350000000000001" customHeight="1" x14ac:dyDescent="0.25">
      <c r="B26" s="253" t="s">
        <v>68</v>
      </c>
      <c r="C26" s="998" t="s">
        <v>464</v>
      </c>
      <c r="D26" s="531">
        <v>13550664</v>
      </c>
      <c r="E26" s="532">
        <v>15167836</v>
      </c>
      <c r="F26" s="532">
        <v>15652704</v>
      </c>
      <c r="G26" s="398">
        <f>E26/D26*100</f>
        <v>111.93426388551882</v>
      </c>
      <c r="H26" s="402">
        <f t="shared" si="0"/>
        <v>103.19668540719982</v>
      </c>
      <c r="J26" s="51"/>
      <c r="K26" s="51"/>
      <c r="L26" s="51"/>
      <c r="M26" s="934"/>
      <c r="N26" s="934"/>
      <c r="O26" s="934"/>
    </row>
    <row r="27" spans="2:15" ht="15.75" x14ac:dyDescent="0.25">
      <c r="B27" s="253" t="s">
        <v>69</v>
      </c>
      <c r="C27" s="998" t="s">
        <v>465</v>
      </c>
      <c r="D27" s="531">
        <f>D25-D26</f>
        <v>-558646</v>
      </c>
      <c r="E27" s="531">
        <f>E25-E26</f>
        <v>-1910472</v>
      </c>
      <c r="F27" s="531">
        <f>F25-F26</f>
        <v>-1809564</v>
      </c>
      <c r="G27" s="376" t="s">
        <v>25</v>
      </c>
      <c r="H27" s="402" t="s">
        <v>25</v>
      </c>
      <c r="J27" s="51"/>
      <c r="K27" s="51"/>
      <c r="L27" s="51"/>
      <c r="M27" s="934"/>
      <c r="N27" s="934"/>
      <c r="O27" s="934"/>
    </row>
    <row r="28" spans="2:15" ht="15.75" customHeight="1" x14ac:dyDescent="0.25">
      <c r="B28" s="253"/>
      <c r="C28" s="1039" t="s">
        <v>459</v>
      </c>
      <c r="D28" s="533"/>
      <c r="E28" s="521"/>
      <c r="F28" s="521"/>
      <c r="G28" s="376"/>
      <c r="H28" s="402"/>
      <c r="J28" s="934"/>
      <c r="K28" s="934"/>
      <c r="L28" s="934"/>
      <c r="M28" s="934"/>
      <c r="N28" s="934"/>
      <c r="O28" s="934"/>
    </row>
    <row r="29" spans="2:15" ht="15" customHeight="1" x14ac:dyDescent="0.25">
      <c r="B29" s="253" t="s">
        <v>61</v>
      </c>
      <c r="C29" s="998" t="s">
        <v>466</v>
      </c>
      <c r="D29" s="534">
        <f>D25/D26</f>
        <v>0.95877353316413128</v>
      </c>
      <c r="E29" s="534">
        <f>E25/E26</f>
        <v>0.87404452421558354</v>
      </c>
      <c r="F29" s="534">
        <f>F25/F26</f>
        <v>0.8843928818943998</v>
      </c>
      <c r="G29" s="535"/>
      <c r="H29" s="402"/>
      <c r="J29" s="87"/>
      <c r="K29" s="87"/>
      <c r="L29" s="87"/>
      <c r="M29" s="934"/>
      <c r="N29" s="934"/>
      <c r="O29" s="934"/>
    </row>
    <row r="30" spans="2:15" ht="21" customHeight="1" thickBot="1" x14ac:dyDescent="0.3">
      <c r="B30" s="253" t="s">
        <v>62</v>
      </c>
      <c r="C30" s="998" t="s">
        <v>467</v>
      </c>
      <c r="D30" s="376" t="s">
        <v>44</v>
      </c>
      <c r="E30" s="749">
        <v>0.55000000000000004</v>
      </c>
      <c r="F30" s="534">
        <v>0.55000000000000004</v>
      </c>
      <c r="G30" s="535"/>
      <c r="H30" s="402"/>
      <c r="J30" s="87"/>
      <c r="K30" s="87"/>
      <c r="L30" s="87"/>
      <c r="M30" s="934"/>
      <c r="N30" s="934"/>
      <c r="O30" s="934"/>
    </row>
    <row r="31" spans="2:15" ht="18.75" customHeight="1" thickBot="1" x14ac:dyDescent="0.3">
      <c r="B31" s="1226" t="s">
        <v>460</v>
      </c>
      <c r="C31" s="1227"/>
      <c r="D31" s="526">
        <f>D29-D30</f>
        <v>0.20877353316413128</v>
      </c>
      <c r="E31" s="526">
        <f>E29-E30</f>
        <v>0.3240445242155835</v>
      </c>
      <c r="F31" s="526">
        <f>F29-F30</f>
        <v>0.33439288189439975</v>
      </c>
      <c r="G31" s="536"/>
      <c r="H31" s="537"/>
      <c r="J31" s="87"/>
      <c r="K31" s="87"/>
      <c r="L31" s="87"/>
      <c r="M31" s="934"/>
      <c r="N31" s="934"/>
      <c r="O31" s="934"/>
    </row>
    <row r="33" spans="2:2" x14ac:dyDescent="0.25">
      <c r="B33" s="293" t="s">
        <v>131</v>
      </c>
    </row>
  </sheetData>
  <mergeCells count="7">
    <mergeCell ref="B4:H4"/>
    <mergeCell ref="B5:B6"/>
    <mergeCell ref="B15:C15"/>
    <mergeCell ref="B23:C23"/>
    <mergeCell ref="B31:C31"/>
    <mergeCell ref="C5:C6"/>
    <mergeCell ref="G5:H5"/>
  </mergeCells>
  <pageMargins left="0.7" right="0.7" top="0.75" bottom="0.75" header="0.3" footer="0.3"/>
  <pageSetup orientation="portrait" r:id="rId1"/>
  <ignoredErrors>
    <ignoredError sqref="D12:E12 D20:E20 D28:E28 D14 D16:E16 D22 D24:E24 D30"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34"/>
  <sheetViews>
    <sheetView topLeftCell="B16" workbookViewId="0">
      <selection activeCell="C32" sqref="C32"/>
    </sheetView>
  </sheetViews>
  <sheetFormatPr defaultRowHeight="15" x14ac:dyDescent="0.25"/>
  <cols>
    <col min="2" max="2" width="7.28515625" customWidth="1"/>
    <col min="3" max="3" width="25.140625" customWidth="1"/>
    <col min="4" max="4" width="15.85546875" customWidth="1"/>
    <col min="5" max="5" width="12.85546875" customWidth="1"/>
    <col min="6" max="6" width="14.140625" customWidth="1"/>
    <col min="7" max="8" width="12.85546875" customWidth="1"/>
    <col min="9" max="9" width="12.140625" customWidth="1"/>
    <col min="10" max="10" width="12.85546875" customWidth="1"/>
    <col min="11" max="11" width="11.5703125" customWidth="1"/>
    <col min="12" max="13" width="13.140625" customWidth="1"/>
  </cols>
  <sheetData>
    <row r="3" spans="2:25" ht="16.5" thickBot="1" x14ac:dyDescent="0.3">
      <c r="C3" s="7" t="s">
        <v>46</v>
      </c>
      <c r="D3" s="4"/>
      <c r="E3" s="4"/>
      <c r="F3" s="4"/>
      <c r="G3" s="4"/>
      <c r="H3" s="4"/>
      <c r="I3" s="4"/>
      <c r="J3" s="4"/>
      <c r="K3" s="4"/>
      <c r="L3" s="31" t="s">
        <v>468</v>
      </c>
    </row>
    <row r="4" spans="2:25" ht="20.100000000000001" customHeight="1" thickBot="1" x14ac:dyDescent="0.3">
      <c r="B4" s="1232" t="s">
        <v>469</v>
      </c>
      <c r="C4" s="1233"/>
      <c r="D4" s="1233"/>
      <c r="E4" s="1233"/>
      <c r="F4" s="1233"/>
      <c r="G4" s="1233"/>
      <c r="H4" s="1233"/>
      <c r="I4" s="1233"/>
      <c r="J4" s="1233"/>
      <c r="K4" s="1233"/>
      <c r="L4" s="1233"/>
      <c r="M4" s="1234"/>
    </row>
    <row r="5" spans="2:25" ht="15.75" x14ac:dyDescent="0.25">
      <c r="B5" s="1148" t="s">
        <v>167</v>
      </c>
      <c r="C5" s="1152" t="s">
        <v>186</v>
      </c>
      <c r="D5" s="1152" t="s">
        <v>117</v>
      </c>
      <c r="E5" s="1152"/>
      <c r="F5" s="1152"/>
      <c r="G5" s="1152"/>
      <c r="H5" s="1152" t="s">
        <v>151</v>
      </c>
      <c r="I5" s="1152"/>
      <c r="J5" s="1152"/>
      <c r="K5" s="1152"/>
      <c r="L5" s="1152" t="s">
        <v>196</v>
      </c>
      <c r="M5" s="1153"/>
    </row>
    <row r="6" spans="2:25" ht="15.75" x14ac:dyDescent="0.25">
      <c r="B6" s="1163"/>
      <c r="C6" s="1231"/>
      <c r="D6" s="1231" t="s">
        <v>45</v>
      </c>
      <c r="E6" s="1231"/>
      <c r="F6" s="1231" t="s">
        <v>2</v>
      </c>
      <c r="G6" s="1231"/>
      <c r="H6" s="1231" t="s">
        <v>45</v>
      </c>
      <c r="I6" s="1231"/>
      <c r="J6" s="1231" t="s">
        <v>2</v>
      </c>
      <c r="K6" s="1231"/>
      <c r="L6" s="504" t="s">
        <v>45</v>
      </c>
      <c r="M6" s="506" t="s">
        <v>192</v>
      </c>
    </row>
    <row r="7" spans="2:25" ht="16.5" thickBot="1" x14ac:dyDescent="0.3">
      <c r="B7" s="1149"/>
      <c r="C7" s="1151"/>
      <c r="D7" s="972" t="s">
        <v>197</v>
      </c>
      <c r="E7" s="217" t="s">
        <v>198</v>
      </c>
      <c r="F7" s="972" t="s">
        <v>197</v>
      </c>
      <c r="G7" s="217" t="s">
        <v>198</v>
      </c>
      <c r="H7" s="972" t="s">
        <v>197</v>
      </c>
      <c r="I7" s="217" t="s">
        <v>198</v>
      </c>
      <c r="J7" s="972" t="s">
        <v>197</v>
      </c>
      <c r="K7" s="217" t="s">
        <v>198</v>
      </c>
      <c r="L7" s="276" t="s">
        <v>115</v>
      </c>
      <c r="M7" s="52" t="s">
        <v>116</v>
      </c>
    </row>
    <row r="8" spans="2:25" ht="15.75" thickBot="1" x14ac:dyDescent="0.3">
      <c r="B8" s="299">
        <v>1</v>
      </c>
      <c r="C8" s="305">
        <v>2</v>
      </c>
      <c r="D8" s="305">
        <v>3</v>
      </c>
      <c r="E8" s="305">
        <v>4</v>
      </c>
      <c r="F8" s="305">
        <v>5</v>
      </c>
      <c r="G8" s="305">
        <v>6</v>
      </c>
      <c r="H8" s="305">
        <v>7</v>
      </c>
      <c r="I8" s="305">
        <v>8</v>
      </c>
      <c r="J8" s="305">
        <v>9</v>
      </c>
      <c r="K8" s="305">
        <v>10</v>
      </c>
      <c r="L8" s="305">
        <v>11</v>
      </c>
      <c r="M8" s="306">
        <v>12</v>
      </c>
    </row>
    <row r="9" spans="2:25" ht="15.75" x14ac:dyDescent="0.25">
      <c r="B9" s="253"/>
      <c r="C9" s="1028" t="s">
        <v>470</v>
      </c>
      <c r="D9" s="535"/>
      <c r="E9" s="376"/>
      <c r="F9" s="535"/>
      <c r="G9" s="374"/>
      <c r="H9" s="522"/>
      <c r="I9" s="535"/>
      <c r="J9" s="376"/>
      <c r="K9" s="376"/>
      <c r="L9" s="376"/>
      <c r="M9" s="539"/>
    </row>
    <row r="10" spans="2:25" ht="20.100000000000001" customHeight="1" x14ac:dyDescent="0.25">
      <c r="B10" s="253" t="s">
        <v>67</v>
      </c>
      <c r="C10" s="998" t="s">
        <v>229</v>
      </c>
      <c r="D10" s="531">
        <v>1405</v>
      </c>
      <c r="E10" s="375">
        <f>D10/D$15*100</f>
        <v>14.527970220246097</v>
      </c>
      <c r="F10" s="531">
        <v>1950</v>
      </c>
      <c r="G10" s="375">
        <f>F10/F$15*100</f>
        <v>18.739188929463772</v>
      </c>
      <c r="H10" s="531">
        <v>1114</v>
      </c>
      <c r="I10" s="375">
        <f>H10/H15*100</f>
        <v>11.240036323277167</v>
      </c>
      <c r="J10" s="531">
        <v>1678</v>
      </c>
      <c r="K10" s="375">
        <f>J10/J15*100</f>
        <v>15.763269140441521</v>
      </c>
      <c r="L10" s="398">
        <f>H10/D10*100</f>
        <v>79.288256227757998</v>
      </c>
      <c r="M10" s="402">
        <f>J10/F10*100</f>
        <v>86.051282051282058</v>
      </c>
      <c r="O10" s="51"/>
      <c r="P10" s="934"/>
      <c r="Q10" s="51"/>
      <c r="R10" s="934"/>
      <c r="S10" s="51"/>
      <c r="T10" s="934"/>
      <c r="U10" s="51"/>
      <c r="V10" s="934"/>
      <c r="W10" s="934"/>
      <c r="X10" s="934"/>
      <c r="Y10" s="934"/>
    </row>
    <row r="11" spans="2:25" ht="18.600000000000001" customHeight="1" x14ac:dyDescent="0.25">
      <c r="B11" s="253" t="s">
        <v>68</v>
      </c>
      <c r="C11" s="998" t="s">
        <v>471</v>
      </c>
      <c r="D11" s="531">
        <v>826</v>
      </c>
      <c r="E11" s="375">
        <f t="shared" ref="E11:E14" si="0">D11/D$15*100</f>
        <v>8.540998862578844</v>
      </c>
      <c r="F11" s="531">
        <v>826</v>
      </c>
      <c r="G11" s="375">
        <f t="shared" ref="G11:G14" si="1">F11/F$15*100</f>
        <v>7.9377282337113204</v>
      </c>
      <c r="H11" s="531">
        <v>1301</v>
      </c>
      <c r="I11" s="375">
        <f>H11/H15*100</f>
        <v>13.126828776107354</v>
      </c>
      <c r="J11" s="531">
        <v>1301</v>
      </c>
      <c r="K11" s="375">
        <f>J11/J15*100</f>
        <v>12.22170032879286</v>
      </c>
      <c r="L11" s="398">
        <f t="shared" ref="L11:L15" si="2">H11/D11*100</f>
        <v>157.50605326876513</v>
      </c>
      <c r="M11" s="402">
        <f t="shared" ref="M11:M15" si="3">J11/F11*100</f>
        <v>157.50605326876513</v>
      </c>
      <c r="O11" s="934"/>
      <c r="P11" s="934"/>
      <c r="Q11" s="934"/>
      <c r="R11" s="934"/>
      <c r="S11" s="51"/>
      <c r="T11" s="934"/>
      <c r="U11" s="51"/>
      <c r="V11" s="934"/>
      <c r="W11" s="934"/>
      <c r="X11" s="934"/>
      <c r="Y11" s="934"/>
    </row>
    <row r="12" spans="2:25" ht="31.5" customHeight="1" x14ac:dyDescent="0.25">
      <c r="B12" s="253" t="s">
        <v>69</v>
      </c>
      <c r="C12" s="998" t="s">
        <v>472</v>
      </c>
      <c r="D12" s="531">
        <v>6321</v>
      </c>
      <c r="E12" s="375">
        <f t="shared" si="0"/>
        <v>65.360355702616062</v>
      </c>
      <c r="F12" s="531">
        <v>6323</v>
      </c>
      <c r="G12" s="375">
        <f t="shared" si="1"/>
        <v>60.763021333845856</v>
      </c>
      <c r="H12" s="531">
        <v>6123</v>
      </c>
      <c r="I12" s="375">
        <f>H12/H15*100</f>
        <v>61.779840581172429</v>
      </c>
      <c r="J12" s="531">
        <v>6124</v>
      </c>
      <c r="K12" s="375">
        <f>J12/J15*100</f>
        <v>57.529356505401594</v>
      </c>
      <c r="L12" s="398">
        <f t="shared" si="2"/>
        <v>96.867584242999527</v>
      </c>
      <c r="M12" s="402">
        <f t="shared" si="3"/>
        <v>96.852759765933897</v>
      </c>
      <c r="O12" s="51"/>
      <c r="P12" s="934"/>
      <c r="Q12" s="51"/>
      <c r="R12" s="934"/>
      <c r="S12" s="51"/>
      <c r="T12" s="934"/>
      <c r="U12" s="51"/>
      <c r="V12" s="934"/>
      <c r="W12" s="934"/>
      <c r="X12" s="934"/>
      <c r="Y12" s="934"/>
    </row>
    <row r="13" spans="2:25" ht="17.45" customHeight="1" x14ac:dyDescent="0.25">
      <c r="B13" s="253" t="s">
        <v>70</v>
      </c>
      <c r="C13" s="998" t="s">
        <v>289</v>
      </c>
      <c r="D13" s="531">
        <v>929</v>
      </c>
      <c r="E13" s="375">
        <f t="shared" si="0"/>
        <v>9.6060386723193041</v>
      </c>
      <c r="F13" s="531">
        <v>1117</v>
      </c>
      <c r="G13" s="375">
        <f t="shared" si="1"/>
        <v>10.734191812415913</v>
      </c>
      <c r="H13" s="531">
        <v>1170</v>
      </c>
      <c r="I13" s="375">
        <f>H13/H15*100</f>
        <v>11.805065079204924</v>
      </c>
      <c r="J13" s="531">
        <v>1338</v>
      </c>
      <c r="K13" s="375">
        <f>J13/J15*100</f>
        <v>12.569281352747769</v>
      </c>
      <c r="L13" s="398">
        <f t="shared" si="2"/>
        <v>125.94187298170077</v>
      </c>
      <c r="M13" s="402">
        <f t="shared" si="3"/>
        <v>119.78513876454791</v>
      </c>
      <c r="O13" s="934"/>
      <c r="P13" s="934"/>
      <c r="Q13" s="51"/>
      <c r="R13" s="934"/>
      <c r="S13" s="51"/>
      <c r="T13" s="934"/>
      <c r="U13" s="51"/>
      <c r="V13" s="934"/>
      <c r="W13" s="934"/>
      <c r="X13" s="934"/>
      <c r="Y13" s="934"/>
    </row>
    <row r="14" spans="2:25" ht="34.5" customHeight="1" thickBot="1" x14ac:dyDescent="0.3">
      <c r="B14" s="253" t="s">
        <v>71</v>
      </c>
      <c r="C14" s="998" t="s">
        <v>473</v>
      </c>
      <c r="D14" s="531">
        <v>190</v>
      </c>
      <c r="E14" s="375">
        <f t="shared" si="0"/>
        <v>1.9646365422396856</v>
      </c>
      <c r="F14" s="531">
        <v>190</v>
      </c>
      <c r="G14" s="375">
        <f t="shared" si="1"/>
        <v>1.8258696905631366</v>
      </c>
      <c r="H14" s="531">
        <v>203</v>
      </c>
      <c r="I14" s="375">
        <f>H14/H15*100</f>
        <v>2.0482292402381193</v>
      </c>
      <c r="J14" s="531">
        <v>204</v>
      </c>
      <c r="K14" s="375">
        <f>J14/J15*100</f>
        <v>1.9163926726162517</v>
      </c>
      <c r="L14" s="398">
        <f t="shared" si="2"/>
        <v>106.84210526315789</v>
      </c>
      <c r="M14" s="402">
        <f t="shared" si="3"/>
        <v>107.36842105263158</v>
      </c>
      <c r="O14" s="934"/>
      <c r="P14" s="934"/>
      <c r="Q14" s="934"/>
      <c r="R14" s="934"/>
      <c r="S14" s="934"/>
      <c r="T14" s="934"/>
      <c r="U14" s="934"/>
      <c r="V14" s="934"/>
      <c r="W14" s="934"/>
      <c r="X14" s="934"/>
      <c r="Y14" s="934"/>
    </row>
    <row r="15" spans="2:25" ht="23.25" customHeight="1" thickBot="1" x14ac:dyDescent="0.3">
      <c r="B15" s="1226" t="s">
        <v>474</v>
      </c>
      <c r="C15" s="1227"/>
      <c r="D15" s="141">
        <f t="shared" ref="D15:K15" si="4">SUM(D10:D14)</f>
        <v>9671</v>
      </c>
      <c r="E15" s="41">
        <f t="shared" si="4"/>
        <v>99.999999999999986</v>
      </c>
      <c r="F15" s="141">
        <f t="shared" si="4"/>
        <v>10406</v>
      </c>
      <c r="G15" s="41">
        <f t="shared" si="4"/>
        <v>100</v>
      </c>
      <c r="H15" s="141">
        <f t="shared" si="4"/>
        <v>9911</v>
      </c>
      <c r="I15" s="41">
        <f t="shared" si="4"/>
        <v>99.999999999999986</v>
      </c>
      <c r="J15" s="141">
        <f t="shared" si="4"/>
        <v>10645</v>
      </c>
      <c r="K15" s="41">
        <f t="shared" si="4"/>
        <v>99.999999999999986</v>
      </c>
      <c r="L15" s="41">
        <f t="shared" si="2"/>
        <v>102.48164615861855</v>
      </c>
      <c r="M15" s="42">
        <f t="shared" si="3"/>
        <v>102.29675187391889</v>
      </c>
      <c r="O15" s="51"/>
      <c r="P15" s="934"/>
      <c r="Q15" s="51"/>
      <c r="R15" s="934"/>
      <c r="S15" s="51"/>
      <c r="T15" s="934"/>
      <c r="U15" s="51"/>
      <c r="V15" s="934"/>
      <c r="W15" s="934"/>
      <c r="X15" s="934"/>
      <c r="Y15" s="934"/>
    </row>
    <row r="16" spans="2:25" ht="19.350000000000001" customHeight="1" x14ac:dyDescent="0.25">
      <c r="B16" s="253"/>
      <c r="C16" s="1028" t="s">
        <v>475</v>
      </c>
      <c r="D16" s="538"/>
      <c r="E16" s="521"/>
      <c r="F16" s="532"/>
      <c r="G16" s="521"/>
      <c r="H16" s="540"/>
      <c r="I16" s="541"/>
      <c r="J16" s="540"/>
      <c r="K16" s="541"/>
      <c r="L16" s="542"/>
      <c r="M16" s="543"/>
      <c r="O16" s="934"/>
      <c r="P16" s="934"/>
      <c r="Q16" s="934"/>
      <c r="R16" s="934"/>
      <c r="S16" s="934"/>
      <c r="T16" s="934"/>
      <c r="U16" s="934"/>
      <c r="V16" s="934"/>
      <c r="W16" s="934"/>
      <c r="X16" s="934"/>
      <c r="Y16" s="934"/>
    </row>
    <row r="17" spans="2:25" ht="22.35" customHeight="1" x14ac:dyDescent="0.25">
      <c r="B17" s="253" t="s">
        <v>72</v>
      </c>
      <c r="C17" s="998" t="s">
        <v>239</v>
      </c>
      <c r="D17" s="531">
        <v>6221</v>
      </c>
      <c r="E17" s="375">
        <f>D17/D$21*100</f>
        <v>72.514279053502733</v>
      </c>
      <c r="F17" s="531">
        <v>6965</v>
      </c>
      <c r="G17" s="375">
        <f>F17/F$21*100</f>
        <v>74.595694548570208</v>
      </c>
      <c r="H17" s="531">
        <v>6214</v>
      </c>
      <c r="I17" s="375">
        <f>H17/H$21*100</f>
        <v>72.729400749063672</v>
      </c>
      <c r="J17" s="531">
        <v>6987</v>
      </c>
      <c r="K17" s="375">
        <f>J17/J21*100</f>
        <v>74.871410201457351</v>
      </c>
      <c r="L17" s="398">
        <f>H17/D17*100</f>
        <v>99.887477897444143</v>
      </c>
      <c r="M17" s="402">
        <f>J17/F17*100</f>
        <v>100.31586503948313</v>
      </c>
      <c r="O17" s="51"/>
      <c r="P17" s="934"/>
      <c r="Q17" s="51"/>
      <c r="R17" s="934"/>
      <c r="S17" s="51"/>
      <c r="T17" s="934"/>
      <c r="U17" s="51"/>
      <c r="V17" s="934"/>
      <c r="W17" s="934"/>
      <c r="X17" s="934"/>
      <c r="Y17" s="934"/>
    </row>
    <row r="18" spans="2:25" ht="20.45" customHeight="1" x14ac:dyDescent="0.25">
      <c r="B18" s="253" t="s">
        <v>73</v>
      </c>
      <c r="C18" s="998" t="s">
        <v>471</v>
      </c>
      <c r="D18" s="531">
        <v>809</v>
      </c>
      <c r="E18" s="375">
        <f t="shared" ref="E18:E20" si="5">D18/D$21*100</f>
        <v>9.4300034969110609</v>
      </c>
      <c r="F18" s="531">
        <v>809</v>
      </c>
      <c r="G18" s="375">
        <f t="shared" ref="G18:G20" si="6">F18/F$21*100</f>
        <v>8.6644532505087284</v>
      </c>
      <c r="H18" s="531">
        <v>781</v>
      </c>
      <c r="I18" s="375">
        <f t="shared" ref="I18:I20" si="7">H18/H$21*100</f>
        <v>9.1409176029962538</v>
      </c>
      <c r="J18" s="531">
        <v>781</v>
      </c>
      <c r="K18" s="375">
        <f>J18/J21*100</f>
        <v>8.3690527218174022</v>
      </c>
      <c r="L18" s="398">
        <f t="shared" ref="L18:L21" si="8">H18/D18*100</f>
        <v>96.538936959208897</v>
      </c>
      <c r="M18" s="402">
        <f t="shared" ref="M18:M21" si="9">J18/F18*100</f>
        <v>96.538936959208897</v>
      </c>
      <c r="O18" s="934"/>
      <c r="P18" s="934"/>
      <c r="Q18" s="934"/>
      <c r="R18" s="934"/>
      <c r="S18" s="934"/>
      <c r="T18" s="934"/>
      <c r="U18" s="934"/>
      <c r="V18" s="934"/>
      <c r="W18" s="934"/>
      <c r="X18" s="934"/>
      <c r="Y18" s="934"/>
    </row>
    <row r="19" spans="2:25" ht="36.75" customHeight="1" x14ac:dyDescent="0.25">
      <c r="B19" s="253" t="s">
        <v>74</v>
      </c>
      <c r="C19" s="998" t="s">
        <v>476</v>
      </c>
      <c r="D19" s="531">
        <v>1319</v>
      </c>
      <c r="E19" s="375">
        <f t="shared" si="5"/>
        <v>15.374752302133116</v>
      </c>
      <c r="F19" s="531">
        <v>1319</v>
      </c>
      <c r="G19" s="375">
        <f t="shared" si="6"/>
        <v>14.126593124129805</v>
      </c>
      <c r="H19" s="531">
        <v>1280</v>
      </c>
      <c r="I19" s="375">
        <f t="shared" si="7"/>
        <v>14.981273408239701</v>
      </c>
      <c r="J19" s="531">
        <v>1280</v>
      </c>
      <c r="K19" s="375">
        <f>J19/J21*100</f>
        <v>13.716245177882556</v>
      </c>
      <c r="L19" s="398">
        <f t="shared" si="8"/>
        <v>97.043214556482184</v>
      </c>
      <c r="M19" s="402">
        <f t="shared" si="9"/>
        <v>97.043214556482184</v>
      </c>
      <c r="O19" s="51"/>
      <c r="P19" s="934"/>
      <c r="Q19" s="51"/>
      <c r="R19" s="934"/>
      <c r="S19" s="51"/>
      <c r="T19" s="934"/>
      <c r="U19" s="51"/>
      <c r="V19" s="934"/>
      <c r="W19" s="934"/>
      <c r="X19" s="934"/>
      <c r="Y19" s="934"/>
    </row>
    <row r="20" spans="2:25" ht="22.35" customHeight="1" thickBot="1" x14ac:dyDescent="0.3">
      <c r="B20" s="253" t="s">
        <v>75</v>
      </c>
      <c r="C20" s="998" t="s">
        <v>289</v>
      </c>
      <c r="D20" s="531">
        <v>230</v>
      </c>
      <c r="E20" s="375">
        <f t="shared" si="5"/>
        <v>2.6809651474530831</v>
      </c>
      <c r="F20" s="531">
        <v>244</v>
      </c>
      <c r="G20" s="375">
        <f t="shared" si="6"/>
        <v>2.6132590767912607</v>
      </c>
      <c r="H20" s="531">
        <v>269</v>
      </c>
      <c r="I20" s="375">
        <f t="shared" si="7"/>
        <v>3.1484082397003745</v>
      </c>
      <c r="J20" s="531">
        <v>284</v>
      </c>
      <c r="K20" s="375">
        <f>J20/J21*100</f>
        <v>3.0432918988426918</v>
      </c>
      <c r="L20" s="398">
        <f t="shared" si="8"/>
        <v>116.95652173913042</v>
      </c>
      <c r="M20" s="402">
        <f t="shared" si="9"/>
        <v>116.39344262295081</v>
      </c>
      <c r="O20" s="934"/>
      <c r="P20" s="934"/>
      <c r="Q20" s="934"/>
      <c r="R20" s="934"/>
      <c r="S20" s="934"/>
      <c r="T20" s="934"/>
      <c r="U20" s="934"/>
      <c r="V20" s="934"/>
      <c r="W20" s="934"/>
      <c r="X20" s="934"/>
      <c r="Y20" s="934"/>
    </row>
    <row r="21" spans="2:25" ht="22.35" customHeight="1" thickBot="1" x14ac:dyDescent="0.3">
      <c r="B21" s="1226" t="s">
        <v>477</v>
      </c>
      <c r="C21" s="1227"/>
      <c r="D21" s="141">
        <f t="shared" ref="D21:K21" si="10">SUM(D17:D20)</f>
        <v>8579</v>
      </c>
      <c r="E21" s="41">
        <f t="shared" si="10"/>
        <v>99.999999999999986</v>
      </c>
      <c r="F21" s="141">
        <f t="shared" si="10"/>
        <v>9337</v>
      </c>
      <c r="G21" s="41">
        <f t="shared" si="10"/>
        <v>100.00000000000001</v>
      </c>
      <c r="H21" s="141">
        <f t="shared" si="10"/>
        <v>8544</v>
      </c>
      <c r="I21" s="41">
        <f t="shared" si="10"/>
        <v>100</v>
      </c>
      <c r="J21" s="141">
        <f t="shared" si="10"/>
        <v>9332</v>
      </c>
      <c r="K21" s="41">
        <f t="shared" si="10"/>
        <v>100</v>
      </c>
      <c r="L21" s="41">
        <f t="shared" si="8"/>
        <v>99.592027042778881</v>
      </c>
      <c r="M21" s="42">
        <f t="shared" si="9"/>
        <v>99.946449609082151</v>
      </c>
      <c r="O21" s="51"/>
      <c r="P21" s="934"/>
      <c r="Q21" s="51"/>
      <c r="R21" s="934"/>
      <c r="S21" s="51"/>
      <c r="T21" s="934"/>
      <c r="U21" s="51"/>
      <c r="V21" s="934"/>
      <c r="W21" s="934"/>
      <c r="X21" s="934"/>
      <c r="Y21" s="934"/>
    </row>
    <row r="22" spans="2:25" ht="18" customHeight="1" x14ac:dyDescent="0.25">
      <c r="B22" s="253"/>
      <c r="C22" s="1028" t="s">
        <v>478</v>
      </c>
      <c r="D22" s="522"/>
      <c r="E22" s="522"/>
      <c r="F22" s="522"/>
      <c r="G22" s="522"/>
      <c r="H22" s="522"/>
      <c r="I22" s="522"/>
      <c r="J22" s="522"/>
      <c r="K22" s="522"/>
      <c r="L22" s="522"/>
      <c r="M22" s="544"/>
      <c r="O22" s="934"/>
      <c r="P22" s="934"/>
      <c r="Q22" s="934"/>
      <c r="R22" s="934"/>
      <c r="S22" s="934"/>
      <c r="T22" s="934"/>
      <c r="U22" s="934"/>
      <c r="V22" s="934"/>
      <c r="W22" s="934"/>
      <c r="X22" s="934"/>
      <c r="Y22" s="934"/>
    </row>
    <row r="23" spans="2:25" ht="19.350000000000001" customHeight="1" x14ac:dyDescent="0.25">
      <c r="B23" s="253" t="s">
        <v>76</v>
      </c>
      <c r="C23" s="998" t="s">
        <v>479</v>
      </c>
      <c r="D23" s="376">
        <v>26</v>
      </c>
      <c r="E23" s="376"/>
      <c r="F23" s="376">
        <v>61</v>
      </c>
      <c r="G23" s="376"/>
      <c r="H23" s="376">
        <v>2</v>
      </c>
      <c r="I23" s="376"/>
      <c r="J23" s="376">
        <v>61</v>
      </c>
      <c r="K23" s="376"/>
      <c r="L23" s="522"/>
      <c r="M23" s="544"/>
      <c r="O23" s="934"/>
      <c r="P23" s="934"/>
      <c r="Q23" s="934"/>
      <c r="R23" s="934"/>
      <c r="S23" s="934"/>
      <c r="T23" s="934"/>
      <c r="U23" s="934"/>
      <c r="V23" s="934"/>
      <c r="W23" s="934"/>
      <c r="X23" s="934"/>
      <c r="Y23" s="934"/>
    </row>
    <row r="24" spans="2:25" ht="17.100000000000001" customHeight="1" x14ac:dyDescent="0.25">
      <c r="B24" s="253" t="s">
        <v>77</v>
      </c>
      <c r="C24" s="998" t="s">
        <v>480</v>
      </c>
      <c r="D24" s="376">
        <v>1025</v>
      </c>
      <c r="E24" s="376"/>
      <c r="F24" s="376">
        <v>1034</v>
      </c>
      <c r="G24" s="376"/>
      <c r="H24" s="531">
        <v>1143</v>
      </c>
      <c r="I24" s="376"/>
      <c r="J24" s="531">
        <v>1145</v>
      </c>
      <c r="K24" s="376"/>
      <c r="L24" s="522"/>
      <c r="M24" s="544"/>
      <c r="O24" s="51"/>
      <c r="P24" s="934"/>
      <c r="Q24" s="51"/>
      <c r="R24" s="934"/>
      <c r="S24" s="51"/>
      <c r="T24" s="934"/>
      <c r="U24" s="51"/>
      <c r="V24" s="934"/>
      <c r="W24" s="934"/>
      <c r="X24" s="934"/>
      <c r="Y24" s="934"/>
    </row>
    <row r="25" spans="2:25" ht="20.100000000000001" customHeight="1" thickBot="1" x14ac:dyDescent="0.3">
      <c r="B25" s="253"/>
      <c r="C25" s="1028" t="s">
        <v>481</v>
      </c>
      <c r="D25" s="522"/>
      <c r="E25" s="522"/>
      <c r="F25" s="522"/>
      <c r="G25" s="522"/>
      <c r="H25" s="522"/>
      <c r="I25" s="522"/>
      <c r="J25" s="522"/>
      <c r="K25" s="522"/>
      <c r="L25" s="522"/>
      <c r="M25" s="544"/>
      <c r="O25" s="934"/>
      <c r="P25" s="934"/>
      <c r="Q25" s="934"/>
      <c r="R25" s="934"/>
      <c r="S25" s="934"/>
      <c r="T25" s="934"/>
      <c r="U25" s="934"/>
      <c r="V25" s="934"/>
      <c r="W25" s="934"/>
      <c r="X25" s="934"/>
      <c r="Y25" s="934"/>
    </row>
    <row r="26" spans="2:25" ht="17.45" customHeight="1" thickBot="1" x14ac:dyDescent="0.3">
      <c r="B26" s="415"/>
      <c r="C26" s="998" t="s">
        <v>482</v>
      </c>
      <c r="D26" s="547">
        <f>D15-D21+D23-D24</f>
        <v>93</v>
      </c>
      <c r="E26" s="546"/>
      <c r="F26" s="547">
        <f>F15-F21+F23-F24</f>
        <v>96</v>
      </c>
      <c r="G26" s="546"/>
      <c r="H26" s="551">
        <f>H15-H21+H23-H24</f>
        <v>226</v>
      </c>
      <c r="I26" s="547"/>
      <c r="J26" s="551">
        <f>J15-J21+J23-J24</f>
        <v>229</v>
      </c>
      <c r="K26" s="546"/>
      <c r="L26" s="546"/>
      <c r="M26" s="548"/>
      <c r="O26" s="934"/>
      <c r="P26" s="934"/>
      <c r="Q26" s="934"/>
      <c r="R26" s="934"/>
      <c r="S26" s="934"/>
      <c r="T26" s="934"/>
      <c r="U26" s="934"/>
      <c r="V26" s="934"/>
      <c r="W26" s="934"/>
      <c r="X26" s="934"/>
      <c r="Y26" s="934"/>
    </row>
    <row r="27" spans="2:25" ht="16.5" thickBot="1" x14ac:dyDescent="0.3">
      <c r="B27" s="253"/>
      <c r="C27" s="998" t="s">
        <v>7</v>
      </c>
      <c r="D27" s="534">
        <v>3.4000000000000002E-2</v>
      </c>
      <c r="E27" s="522"/>
      <c r="F27" s="534">
        <v>3.5999999999999997E-2</v>
      </c>
      <c r="G27" s="522"/>
      <c r="H27" s="534">
        <v>8.3000000000000004E-2</v>
      </c>
      <c r="I27" s="376"/>
      <c r="J27" s="534">
        <v>8.4000000000000005E-2</v>
      </c>
      <c r="K27" s="522"/>
      <c r="L27" s="522"/>
      <c r="M27" s="544"/>
      <c r="O27" s="87"/>
      <c r="P27" s="934"/>
      <c r="Q27" s="87"/>
      <c r="R27" s="934"/>
      <c r="S27" s="87"/>
      <c r="T27" s="934"/>
      <c r="U27" s="87"/>
      <c r="V27" s="934"/>
      <c r="W27" s="934"/>
      <c r="X27" s="934"/>
      <c r="Y27" s="934"/>
    </row>
    <row r="28" spans="2:25" ht="16.5" thickBot="1" x14ac:dyDescent="0.3">
      <c r="B28" s="415"/>
      <c r="C28" s="998" t="s">
        <v>483</v>
      </c>
      <c r="D28" s="547"/>
      <c r="E28" s="547"/>
      <c r="F28" s="547"/>
      <c r="G28" s="546"/>
      <c r="H28" s="552"/>
      <c r="I28" s="546"/>
      <c r="J28" s="552"/>
      <c r="K28" s="546"/>
      <c r="L28" s="546"/>
      <c r="M28" s="548"/>
      <c r="O28" s="934"/>
      <c r="P28" s="934"/>
      <c r="Q28" s="934"/>
      <c r="R28" s="934"/>
      <c r="S28" s="934"/>
      <c r="T28" s="934"/>
      <c r="U28" s="934"/>
      <c r="V28" s="934"/>
      <c r="W28" s="934"/>
      <c r="X28" s="934"/>
      <c r="Y28" s="934"/>
    </row>
    <row r="29" spans="2:25" ht="15.75" x14ac:dyDescent="0.25">
      <c r="B29" s="253"/>
      <c r="C29" s="374" t="s">
        <v>7</v>
      </c>
      <c r="D29" s="376"/>
      <c r="E29" s="376"/>
      <c r="F29" s="376"/>
      <c r="G29" s="522"/>
      <c r="H29" s="545"/>
      <c r="I29" s="522"/>
      <c r="J29" s="545"/>
      <c r="K29" s="522"/>
      <c r="L29" s="522"/>
      <c r="M29" s="544"/>
      <c r="O29" s="934"/>
      <c r="P29" s="934"/>
      <c r="Q29" s="934"/>
      <c r="R29" s="934"/>
      <c r="S29" s="934"/>
      <c r="T29" s="934"/>
      <c r="U29" s="934"/>
      <c r="V29" s="934"/>
      <c r="W29" s="934"/>
      <c r="X29" s="934"/>
      <c r="Y29" s="934"/>
    </row>
    <row r="30" spans="2:25" ht="18.600000000000001" customHeight="1" thickBot="1" x14ac:dyDescent="0.3">
      <c r="B30" s="253"/>
      <c r="C30" s="374" t="s">
        <v>484</v>
      </c>
      <c r="D30" s="749">
        <v>0.4</v>
      </c>
      <c r="E30" s="376"/>
      <c r="F30" s="749">
        <v>0.4</v>
      </c>
      <c r="G30" s="522"/>
      <c r="H30" s="534">
        <v>0.4</v>
      </c>
      <c r="I30" s="376"/>
      <c r="J30" s="534">
        <v>0.4</v>
      </c>
      <c r="K30" s="522"/>
      <c r="L30" s="522"/>
      <c r="M30" s="544"/>
      <c r="O30" s="87"/>
      <c r="P30" s="934"/>
      <c r="Q30" s="87"/>
      <c r="R30" s="934"/>
      <c r="S30" s="87"/>
      <c r="T30" s="934"/>
      <c r="U30" s="87"/>
      <c r="V30" s="934"/>
      <c r="W30" s="934"/>
      <c r="X30" s="934"/>
      <c r="Y30" s="934"/>
    </row>
    <row r="31" spans="2:25" ht="19.350000000000001" customHeight="1" thickBot="1" x14ac:dyDescent="0.3">
      <c r="B31" s="1226" t="s">
        <v>485</v>
      </c>
      <c r="C31" s="1227"/>
      <c r="D31" s="526">
        <f>D30-D27</f>
        <v>0.36599999999999999</v>
      </c>
      <c r="E31" s="526"/>
      <c r="F31" s="526">
        <f>F30-F27</f>
        <v>0.36400000000000005</v>
      </c>
      <c r="G31" s="549"/>
      <c r="H31" s="526">
        <f>H30-H27</f>
        <v>0.317</v>
      </c>
      <c r="I31" s="22"/>
      <c r="J31" s="526">
        <f>J30-J27</f>
        <v>0.316</v>
      </c>
      <c r="K31" s="549"/>
      <c r="L31" s="549"/>
      <c r="M31" s="550"/>
      <c r="O31" s="87"/>
      <c r="P31" s="934"/>
      <c r="Q31" s="87"/>
      <c r="R31" s="934"/>
      <c r="S31" s="87"/>
      <c r="T31" s="934"/>
      <c r="U31" s="87"/>
      <c r="V31" s="934"/>
      <c r="W31" s="934"/>
      <c r="X31" s="934"/>
      <c r="Y31" s="934"/>
    </row>
    <row r="32" spans="2:25" ht="15.75" x14ac:dyDescent="0.25">
      <c r="C32" s="4"/>
      <c r="D32" s="4"/>
      <c r="E32" s="4"/>
      <c r="F32" s="4"/>
      <c r="G32" s="4"/>
      <c r="H32" s="4"/>
      <c r="I32" s="4"/>
      <c r="J32" s="4"/>
      <c r="K32" s="4"/>
      <c r="L32" s="4"/>
      <c r="M32" s="4"/>
    </row>
    <row r="33" spans="3:13" ht="15.75" x14ac:dyDescent="0.25">
      <c r="C33" s="4"/>
      <c r="D33" s="4"/>
      <c r="E33" s="4"/>
      <c r="F33" s="4"/>
      <c r="G33" s="4"/>
      <c r="H33" s="4"/>
      <c r="I33" s="4"/>
      <c r="J33" s="4"/>
      <c r="K33" s="4"/>
      <c r="L33" s="4"/>
      <c r="M33" s="4"/>
    </row>
    <row r="34" spans="3:13" ht="15.75" x14ac:dyDescent="0.25">
      <c r="C34" s="12"/>
      <c r="D34" s="4"/>
      <c r="E34" s="4"/>
      <c r="F34" s="4"/>
      <c r="G34" s="4"/>
      <c r="H34" s="4"/>
      <c r="I34" s="4"/>
      <c r="J34" s="4"/>
      <c r="K34" s="4"/>
      <c r="L34" s="4"/>
      <c r="M34" s="4"/>
    </row>
  </sheetData>
  <mergeCells count="13">
    <mergeCell ref="B4:M4"/>
    <mergeCell ref="B5:B7"/>
    <mergeCell ref="H5:K5"/>
    <mergeCell ref="L5:M5"/>
    <mergeCell ref="D6:E6"/>
    <mergeCell ref="F6:G6"/>
    <mergeCell ref="H6:I6"/>
    <mergeCell ref="J6:K6"/>
    <mergeCell ref="B15:C15"/>
    <mergeCell ref="B21:C21"/>
    <mergeCell ref="B31:C31"/>
    <mergeCell ref="C5:C7"/>
    <mergeCell ref="D5:G5"/>
  </mergeCells>
  <pageMargins left="0.7" right="0.7" top="0.75" bottom="0.75" header="0.3" footer="0.3"/>
  <pageSetup paperSize="9" orientation="landscape" horizontalDpi="300" verticalDpi="300" r:id="rId1"/>
  <ignoredErrors>
    <ignoredError sqref="D28:D29 E16:J16 E22:J22 K16 E25:G25 E28:G29 E26 G26 E31 G31 G23:G24 E27 G27 E30 G30"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workbookViewId="0">
      <selection activeCell="C17" sqref="C17"/>
    </sheetView>
  </sheetViews>
  <sheetFormatPr defaultRowHeight="15.75" x14ac:dyDescent="0.25"/>
  <cols>
    <col min="1" max="1" width="9.140625" style="2"/>
    <col min="2" max="2" width="7.5703125" style="2" customWidth="1"/>
    <col min="3" max="3" width="37.7109375" style="2" customWidth="1"/>
    <col min="4" max="4" width="16.5703125" style="2" customWidth="1"/>
    <col min="5" max="5" width="17.140625" style="2" customWidth="1"/>
    <col min="6" max="6" width="16.5703125" style="2" customWidth="1"/>
    <col min="7" max="7" width="11.85546875" style="2" bestFit="1" customWidth="1"/>
    <col min="8" max="8" width="10.140625" style="2" customWidth="1"/>
    <col min="9" max="16384" width="9.140625" style="2"/>
  </cols>
  <sheetData>
    <row r="2" spans="2:10" x14ac:dyDescent="0.25">
      <c r="J2" s="906"/>
    </row>
    <row r="3" spans="2:10" ht="16.5" thickBot="1" x14ac:dyDescent="0.3">
      <c r="H3" s="29" t="s">
        <v>456</v>
      </c>
    </row>
    <row r="4" spans="2:10" ht="17.25" thickTop="1" thickBot="1" x14ac:dyDescent="0.3">
      <c r="B4" s="1235" t="s">
        <v>486</v>
      </c>
      <c r="C4" s="1236"/>
      <c r="D4" s="1236"/>
      <c r="E4" s="1236"/>
      <c r="F4" s="1236"/>
      <c r="G4" s="1236"/>
      <c r="H4" s="1237"/>
    </row>
    <row r="5" spans="2:10" x14ac:dyDescent="0.25">
      <c r="B5" s="1116" t="s">
        <v>167</v>
      </c>
      <c r="C5" s="1117" t="s">
        <v>186</v>
      </c>
      <c r="D5" s="1117" t="s">
        <v>59</v>
      </c>
      <c r="E5" s="1117" t="s">
        <v>117</v>
      </c>
      <c r="F5" s="1117" t="s">
        <v>151</v>
      </c>
      <c r="G5" s="1117" t="s">
        <v>196</v>
      </c>
      <c r="H5" s="1118"/>
    </row>
    <row r="6" spans="2:10" ht="16.5" thickBot="1" x14ac:dyDescent="0.3">
      <c r="B6" s="1111"/>
      <c r="C6" s="1112"/>
      <c r="D6" s="1112"/>
      <c r="E6" s="1112"/>
      <c r="F6" s="1112"/>
      <c r="G6" s="904" t="s">
        <v>11</v>
      </c>
      <c r="H6" s="905" t="s">
        <v>109</v>
      </c>
    </row>
    <row r="7" spans="2:10" ht="16.5" thickBot="1" x14ac:dyDescent="0.3">
      <c r="B7" s="903">
        <v>1</v>
      </c>
      <c r="C7" s="904">
        <v>2</v>
      </c>
      <c r="D7" s="904">
        <v>3</v>
      </c>
      <c r="E7" s="904">
        <v>4</v>
      </c>
      <c r="F7" s="904">
        <v>5</v>
      </c>
      <c r="G7" s="904">
        <v>6</v>
      </c>
      <c r="H7" s="905">
        <v>7</v>
      </c>
    </row>
    <row r="8" spans="2:10" ht="20.100000000000001" customHeight="1" x14ac:dyDescent="0.25">
      <c r="B8" s="715" t="s">
        <v>67</v>
      </c>
      <c r="C8" s="712" t="s">
        <v>487</v>
      </c>
      <c r="D8" s="642">
        <v>50538</v>
      </c>
      <c r="E8" s="642">
        <v>62655</v>
      </c>
      <c r="F8" s="642">
        <v>80484</v>
      </c>
      <c r="G8" s="867">
        <f>E8/D8*100</f>
        <v>123.97601804582689</v>
      </c>
      <c r="H8" s="907">
        <f>F8/E8*100</f>
        <v>128.45582954273402</v>
      </c>
    </row>
    <row r="9" spans="2:10" ht="20.100000000000001" customHeight="1" x14ac:dyDescent="0.25">
      <c r="B9" s="715" t="s">
        <v>68</v>
      </c>
      <c r="C9" s="876" t="s">
        <v>488</v>
      </c>
      <c r="D9" s="642">
        <v>44861</v>
      </c>
      <c r="E9" s="642">
        <v>29563</v>
      </c>
      <c r="F9" s="642">
        <v>30172</v>
      </c>
      <c r="G9" s="867">
        <f t="shared" ref="G9:G14" si="0">E9/D9*100</f>
        <v>65.899110586032421</v>
      </c>
      <c r="H9" s="907">
        <f t="shared" ref="H9:H14" si="1">F9/E9*100</f>
        <v>102.0600074417346</v>
      </c>
    </row>
    <row r="10" spans="2:10" ht="20.100000000000001" customHeight="1" x14ac:dyDescent="0.25">
      <c r="B10" s="715" t="s">
        <v>69</v>
      </c>
      <c r="C10" s="876" t="s">
        <v>489</v>
      </c>
      <c r="D10" s="642">
        <v>0</v>
      </c>
      <c r="E10" s="642">
        <v>168</v>
      </c>
      <c r="F10" s="642">
        <v>-38</v>
      </c>
      <c r="G10" s="867" t="s">
        <v>25</v>
      </c>
      <c r="H10" s="907">
        <f t="shared" si="1"/>
        <v>-22.61904761904762</v>
      </c>
    </row>
    <row r="11" spans="2:10" ht="20.100000000000001" customHeight="1" thickBot="1" x14ac:dyDescent="0.3">
      <c r="B11" s="715" t="s">
        <v>70</v>
      </c>
      <c r="C11" s="650" t="s">
        <v>490</v>
      </c>
      <c r="D11" s="612">
        <v>-4193</v>
      </c>
      <c r="E11" s="612">
        <v>-5710</v>
      </c>
      <c r="F11" s="612">
        <v>-5815</v>
      </c>
      <c r="G11" s="867">
        <f t="shared" si="0"/>
        <v>136.17934652993085</v>
      </c>
      <c r="H11" s="907">
        <f t="shared" si="1"/>
        <v>101.83887915936953</v>
      </c>
    </row>
    <row r="12" spans="2:10" ht="34.5" customHeight="1" thickBot="1" x14ac:dyDescent="0.3">
      <c r="B12" s="799" t="s">
        <v>162</v>
      </c>
      <c r="C12" s="1040" t="s">
        <v>491</v>
      </c>
      <c r="D12" s="170">
        <f>SUM(D8:D11)</f>
        <v>91206</v>
      </c>
      <c r="E12" s="170">
        <f>SUM(E8:E11)</f>
        <v>86676</v>
      </c>
      <c r="F12" s="170">
        <f>SUM(F8:F11)</f>
        <v>104803</v>
      </c>
      <c r="G12" s="868">
        <f t="shared" si="0"/>
        <v>95.033221498585618</v>
      </c>
      <c r="H12" s="870">
        <f t="shared" si="1"/>
        <v>120.91351700586091</v>
      </c>
    </row>
    <row r="13" spans="2:10" ht="20.100000000000001" customHeight="1" thickBot="1" x14ac:dyDescent="0.3">
      <c r="B13" s="795" t="s">
        <v>72</v>
      </c>
      <c r="C13" s="650" t="s">
        <v>307</v>
      </c>
      <c r="D13" s="665">
        <v>2696142</v>
      </c>
      <c r="E13" s="665">
        <v>2698561</v>
      </c>
      <c r="F13" s="665">
        <v>2723575</v>
      </c>
      <c r="G13" s="908">
        <f t="shared" si="0"/>
        <v>100.08972079363771</v>
      </c>
      <c r="H13" s="909">
        <f t="shared" si="1"/>
        <v>100.92693846831699</v>
      </c>
    </row>
    <row r="14" spans="2:10" ht="30.75" customHeight="1" thickBot="1" x14ac:dyDescent="0.3">
      <c r="B14" s="799" t="s">
        <v>163</v>
      </c>
      <c r="C14" s="1040" t="s">
        <v>492</v>
      </c>
      <c r="D14" s="910">
        <f>D12/D13</f>
        <v>3.3828336934775688E-2</v>
      </c>
      <c r="E14" s="910">
        <f>E12/E13</f>
        <v>3.2119340641178759E-2</v>
      </c>
      <c r="F14" s="910">
        <f>F12/F13</f>
        <v>3.8479939050696237E-2</v>
      </c>
      <c r="G14" s="868">
        <f t="shared" si="0"/>
        <v>94.948033369503094</v>
      </c>
      <c r="H14" s="870">
        <f t="shared" si="1"/>
        <v>119.80301675733294</v>
      </c>
    </row>
    <row r="17" spans="4:6" x14ac:dyDescent="0.25">
      <c r="D17" s="744"/>
      <c r="E17" s="744"/>
      <c r="F17" s="744"/>
    </row>
    <row r="18" spans="4:6" x14ac:dyDescent="0.25">
      <c r="D18" s="744"/>
      <c r="E18" s="744"/>
      <c r="F18" s="744"/>
    </row>
    <row r="20" spans="4:6" x14ac:dyDescent="0.25">
      <c r="D20" s="744"/>
      <c r="E20" s="744"/>
      <c r="F20" s="744"/>
    </row>
    <row r="21" spans="4:6" x14ac:dyDescent="0.25">
      <c r="D21" s="744"/>
      <c r="E21" s="744"/>
      <c r="F21" s="744"/>
    </row>
    <row r="22" spans="4:6" x14ac:dyDescent="0.25">
      <c r="D22" s="744"/>
      <c r="E22" s="744"/>
      <c r="F22" s="744"/>
    </row>
    <row r="23" spans="4:6" x14ac:dyDescent="0.25">
      <c r="D23" s="926"/>
      <c r="E23" s="926"/>
      <c r="F23" s="926"/>
    </row>
  </sheetData>
  <mergeCells count="7">
    <mergeCell ref="B4:H4"/>
    <mergeCell ref="B5:B6"/>
    <mergeCell ref="C5:C6"/>
    <mergeCell ref="D5:D6"/>
    <mergeCell ref="E5:E6"/>
    <mergeCell ref="F5:F6"/>
    <mergeCell ref="G5:H5"/>
  </mergeCells>
  <pageMargins left="0.7" right="0.7" top="0.75" bottom="0.75" header="0.3" footer="0.3"/>
  <pageSetup paperSize="9" orientation="portrait" r:id="rId1"/>
  <ignoredErrors>
    <ignoredError sqref="D12:F12" formulaRange="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2"/>
  <sheetViews>
    <sheetView workbookViewId="0">
      <selection activeCell="C17" sqref="C17"/>
    </sheetView>
  </sheetViews>
  <sheetFormatPr defaultRowHeight="15" x14ac:dyDescent="0.25"/>
  <cols>
    <col min="2" max="2" width="6.85546875" customWidth="1"/>
    <col min="3" max="3" width="30" customWidth="1"/>
    <col min="4" max="4" width="13.85546875" customWidth="1"/>
    <col min="6" max="6" width="13.85546875" customWidth="1"/>
    <col min="7" max="7" width="8.28515625" customWidth="1"/>
    <col min="8" max="8" width="17.7109375" customWidth="1"/>
  </cols>
  <sheetData>
    <row r="3" spans="2:10" ht="15.75" thickBot="1" x14ac:dyDescent="0.3"/>
    <row r="4" spans="2:10" ht="17.25" thickTop="1" thickBot="1" x14ac:dyDescent="0.3">
      <c r="B4" s="1240" t="s">
        <v>493</v>
      </c>
      <c r="C4" s="1241"/>
      <c r="D4" s="1241"/>
      <c r="E4" s="1241"/>
      <c r="F4" s="1241"/>
      <c r="G4" s="1241"/>
      <c r="H4" s="1242"/>
    </row>
    <row r="5" spans="2:10" ht="15.75" x14ac:dyDescent="0.25">
      <c r="B5" s="1243" t="s">
        <v>167</v>
      </c>
      <c r="C5" s="1245" t="s">
        <v>216</v>
      </c>
      <c r="D5" s="1245" t="s">
        <v>118</v>
      </c>
      <c r="E5" s="1245"/>
      <c r="F5" s="1245" t="s">
        <v>153</v>
      </c>
      <c r="G5" s="1245"/>
      <c r="H5" s="281" t="s">
        <v>196</v>
      </c>
    </row>
    <row r="6" spans="2:10" ht="32.25" thickBot="1" x14ac:dyDescent="0.3">
      <c r="B6" s="1244"/>
      <c r="C6" s="1246"/>
      <c r="D6" s="970" t="s">
        <v>494</v>
      </c>
      <c r="E6" s="984" t="s">
        <v>198</v>
      </c>
      <c r="F6" s="970" t="s">
        <v>494</v>
      </c>
      <c r="G6" s="984" t="s">
        <v>198</v>
      </c>
      <c r="H6" s="282" t="s">
        <v>105</v>
      </c>
    </row>
    <row r="7" spans="2:10" ht="15.75" thickBot="1" x14ac:dyDescent="0.3">
      <c r="B7" s="553">
        <v>1</v>
      </c>
      <c r="C7" s="554">
        <v>2</v>
      </c>
      <c r="D7" s="554">
        <v>3</v>
      </c>
      <c r="E7" s="554">
        <v>4</v>
      </c>
      <c r="F7" s="554">
        <v>5</v>
      </c>
      <c r="G7" s="554">
        <v>6</v>
      </c>
      <c r="H7" s="555">
        <v>7</v>
      </c>
    </row>
    <row r="8" spans="2:10" ht="15.75" x14ac:dyDescent="0.25">
      <c r="B8" s="179" t="s">
        <v>67</v>
      </c>
      <c r="C8" s="1041" t="s">
        <v>495</v>
      </c>
      <c r="D8" s="173">
        <v>743</v>
      </c>
      <c r="E8" s="174">
        <f>D8/D12*100</f>
        <v>53.299856527977042</v>
      </c>
      <c r="F8" s="663">
        <v>744</v>
      </c>
      <c r="G8" s="174">
        <f>F8/F12*100</f>
        <v>53.640951694304249</v>
      </c>
      <c r="H8" s="92">
        <f>F8/D8*100</f>
        <v>100.13458950201883</v>
      </c>
      <c r="J8" s="934"/>
    </row>
    <row r="9" spans="2:10" ht="31.5" x14ac:dyDescent="0.25">
      <c r="B9" s="179" t="s">
        <v>68</v>
      </c>
      <c r="C9" s="172" t="s">
        <v>496</v>
      </c>
      <c r="D9" s="173">
        <v>104</v>
      </c>
      <c r="E9" s="174">
        <f>D9/D12*100</f>
        <v>7.4605451936872305</v>
      </c>
      <c r="F9" s="664">
        <v>108</v>
      </c>
      <c r="G9" s="174">
        <f>F9/F12*100</f>
        <v>7.7865897620764235</v>
      </c>
      <c r="H9" s="92">
        <f>F9/D9*100</f>
        <v>103.84615384615385</v>
      </c>
      <c r="J9" s="934"/>
    </row>
    <row r="10" spans="2:10" ht="31.5" x14ac:dyDescent="0.25">
      <c r="B10" s="179" t="s">
        <v>69</v>
      </c>
      <c r="C10" s="172" t="s">
        <v>497</v>
      </c>
      <c r="D10" s="173">
        <v>536</v>
      </c>
      <c r="E10" s="174">
        <f>D10/D12*100</f>
        <v>38.450502152080347</v>
      </c>
      <c r="F10" s="664">
        <v>526</v>
      </c>
      <c r="G10" s="174">
        <f>F10/F12*100</f>
        <v>37.923576063446284</v>
      </c>
      <c r="H10" s="92">
        <f>F10/D10*100</f>
        <v>98.134328358208961</v>
      </c>
      <c r="J10" s="934"/>
    </row>
    <row r="11" spans="2:10" ht="16.5" thickBot="1" x14ac:dyDescent="0.3">
      <c r="B11" s="175" t="s">
        <v>70</v>
      </c>
      <c r="C11" s="176" t="s">
        <v>289</v>
      </c>
      <c r="D11" s="177">
        <v>11</v>
      </c>
      <c r="E11" s="178">
        <f>D11/D12*100</f>
        <v>0.78909612625538017</v>
      </c>
      <c r="F11" s="651">
        <v>9</v>
      </c>
      <c r="G11" s="178">
        <f>F11/F12*100</f>
        <v>0.64888248017303529</v>
      </c>
      <c r="H11" s="92">
        <f>F11/D11*100</f>
        <v>81.818181818181827</v>
      </c>
      <c r="J11" s="934"/>
    </row>
    <row r="12" spans="2:10" ht="16.5" thickBot="1" x14ac:dyDescent="0.3">
      <c r="B12" s="1238" t="s">
        <v>192</v>
      </c>
      <c r="C12" s="1239"/>
      <c r="D12" s="199">
        <f>SUM(D8:D11)</f>
        <v>1394</v>
      </c>
      <c r="E12" s="200">
        <v>100</v>
      </c>
      <c r="F12" s="199">
        <f>SUM(F8:F11)</f>
        <v>1387</v>
      </c>
      <c r="G12" s="200">
        <f>SUM(G8:G11)</f>
        <v>99.999999999999986</v>
      </c>
      <c r="H12" s="76">
        <f>F12/D12*100</f>
        <v>99.497847919655669</v>
      </c>
      <c r="J12" s="51"/>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F12 D12"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6"/>
  <sheetViews>
    <sheetView topLeftCell="A7" workbookViewId="0">
      <selection activeCell="C16" sqref="C16"/>
    </sheetView>
  </sheetViews>
  <sheetFormatPr defaultRowHeight="15" x14ac:dyDescent="0.25"/>
  <cols>
    <col min="2" max="2" width="5.7109375" customWidth="1"/>
    <col min="3" max="3" width="45.5703125" customWidth="1"/>
    <col min="4" max="4" width="16.85546875" customWidth="1"/>
    <col min="5" max="5" width="16.5703125" customWidth="1"/>
    <col min="6" max="6" width="15.42578125" customWidth="1"/>
    <col min="7" max="7" width="10.85546875" customWidth="1"/>
    <col min="8" max="8" width="15.42578125" customWidth="1"/>
    <col min="9" max="9" width="16.7109375" customWidth="1"/>
    <col min="10" max="10" width="15" customWidth="1"/>
    <col min="11" max="11" width="10.85546875" style="87" customWidth="1"/>
    <col min="12" max="12" width="11.5703125" customWidth="1"/>
  </cols>
  <sheetData>
    <row r="3" spans="2:16" ht="16.5" thickBot="1" x14ac:dyDescent="0.3">
      <c r="B3" s="1"/>
      <c r="C3" s="1"/>
      <c r="D3" s="1"/>
      <c r="E3" s="1"/>
      <c r="F3" s="1"/>
      <c r="G3" s="1"/>
      <c r="H3" s="1"/>
      <c r="I3" s="1"/>
      <c r="J3" s="1"/>
      <c r="K3" s="201"/>
      <c r="L3" s="25" t="s">
        <v>498</v>
      </c>
    </row>
    <row r="4" spans="2:16" ht="16.5" thickBot="1" x14ac:dyDescent="0.3">
      <c r="B4" s="1247" t="s">
        <v>499</v>
      </c>
      <c r="C4" s="1248"/>
      <c r="D4" s="1248"/>
      <c r="E4" s="1248"/>
      <c r="F4" s="1248"/>
      <c r="G4" s="1248"/>
      <c r="H4" s="1248"/>
      <c r="I4" s="1248"/>
      <c r="J4" s="1248"/>
      <c r="K4" s="1248"/>
      <c r="L4" s="1249"/>
    </row>
    <row r="5" spans="2:16" ht="15.75" x14ac:dyDescent="0.25">
      <c r="B5" s="1250" t="s">
        <v>167</v>
      </c>
      <c r="C5" s="1245" t="s">
        <v>186</v>
      </c>
      <c r="D5" s="1253" t="s">
        <v>119</v>
      </c>
      <c r="E5" s="1253"/>
      <c r="F5" s="1253"/>
      <c r="G5" s="1253"/>
      <c r="H5" s="1254" t="s">
        <v>154</v>
      </c>
      <c r="I5" s="1254"/>
      <c r="J5" s="1254"/>
      <c r="K5" s="1254"/>
      <c r="L5" s="767" t="s">
        <v>196</v>
      </c>
    </row>
    <row r="6" spans="2:16" ht="32.25" thickBot="1" x14ac:dyDescent="0.3">
      <c r="B6" s="1251"/>
      <c r="C6" s="1252"/>
      <c r="D6" s="979" t="s">
        <v>515</v>
      </c>
      <c r="E6" s="979" t="s">
        <v>516</v>
      </c>
      <c r="F6" s="979" t="s">
        <v>192</v>
      </c>
      <c r="G6" s="768" t="s">
        <v>7</v>
      </c>
      <c r="H6" s="979" t="s">
        <v>515</v>
      </c>
      <c r="I6" s="979" t="s">
        <v>516</v>
      </c>
      <c r="J6" s="979" t="s">
        <v>192</v>
      </c>
      <c r="K6" s="770" t="s">
        <v>7</v>
      </c>
      <c r="L6" s="600" t="s">
        <v>116</v>
      </c>
    </row>
    <row r="7" spans="2:16" ht="15" customHeight="1" thickBot="1" x14ac:dyDescent="0.3">
      <c r="B7" s="592">
        <v>1</v>
      </c>
      <c r="C7" s="601">
        <v>2</v>
      </c>
      <c r="D7" s="601">
        <v>3</v>
      </c>
      <c r="E7" s="601">
        <v>4</v>
      </c>
      <c r="F7" s="601" t="s">
        <v>90</v>
      </c>
      <c r="G7" s="601">
        <v>6</v>
      </c>
      <c r="H7" s="601">
        <v>7</v>
      </c>
      <c r="I7" s="601">
        <v>8</v>
      </c>
      <c r="J7" s="601" t="s">
        <v>91</v>
      </c>
      <c r="K7" s="593">
        <v>10</v>
      </c>
      <c r="L7" s="602">
        <v>11</v>
      </c>
    </row>
    <row r="8" spans="2:16" ht="15.75" x14ac:dyDescent="0.25">
      <c r="B8" s="771"/>
      <c r="C8" s="772" t="s">
        <v>500</v>
      </c>
      <c r="D8" s="1256"/>
      <c r="E8" s="1256"/>
      <c r="F8" s="1256"/>
      <c r="G8" s="1256"/>
      <c r="H8" s="1256"/>
      <c r="I8" s="1256"/>
      <c r="J8" s="1256"/>
      <c r="K8" s="1256"/>
      <c r="L8" s="1257"/>
    </row>
    <row r="9" spans="2:16" ht="15.75" x14ac:dyDescent="0.25">
      <c r="B9" s="557" t="s">
        <v>67</v>
      </c>
      <c r="C9" s="172" t="s">
        <v>261</v>
      </c>
      <c r="D9" s="89">
        <v>42575</v>
      </c>
      <c r="E9" s="89">
        <v>12356</v>
      </c>
      <c r="F9" s="89">
        <f t="shared" ref="F9:F17" si="0">D9+E9</f>
        <v>54931</v>
      </c>
      <c r="G9" s="90">
        <f>F9/F18*100</f>
        <v>8.3474785542241907</v>
      </c>
      <c r="H9" s="89">
        <v>44187</v>
      </c>
      <c r="I9" s="89">
        <v>7914</v>
      </c>
      <c r="J9" s="89">
        <f t="shared" ref="J9:J17" si="1">H9+I9</f>
        <v>52101</v>
      </c>
      <c r="K9" s="91">
        <f>J9/J18*100</f>
        <v>7.8905999164006229</v>
      </c>
      <c r="L9" s="558">
        <f>J9/F9*100</f>
        <v>94.848082139411261</v>
      </c>
      <c r="N9" s="666"/>
      <c r="O9" s="666"/>
      <c r="P9" s="773"/>
    </row>
    <row r="10" spans="2:16" ht="15.75" x14ac:dyDescent="0.25">
      <c r="B10" s="559" t="s">
        <v>68</v>
      </c>
      <c r="C10" s="172" t="s">
        <v>501</v>
      </c>
      <c r="D10" s="560">
        <v>110</v>
      </c>
      <c r="E10" s="560">
        <v>0</v>
      </c>
      <c r="F10" s="560">
        <f t="shared" si="0"/>
        <v>110</v>
      </c>
      <c r="G10" s="561">
        <f>F10/F18*100</f>
        <v>1.6715927999939213E-2</v>
      </c>
      <c r="H10" s="560">
        <v>110</v>
      </c>
      <c r="I10" s="560">
        <v>0</v>
      </c>
      <c r="J10" s="560">
        <f t="shared" si="1"/>
        <v>110</v>
      </c>
      <c r="K10" s="562">
        <f>J10/J18*100</f>
        <v>1.6659296190170408E-2</v>
      </c>
      <c r="L10" s="92">
        <f t="shared" ref="L10:L18" si="2">J10/F10*100</f>
        <v>100</v>
      </c>
      <c r="N10" s="667"/>
      <c r="O10" s="667"/>
      <c r="P10" s="773"/>
    </row>
    <row r="11" spans="2:16" ht="15.75" x14ac:dyDescent="0.25">
      <c r="B11" s="288" t="s">
        <v>69</v>
      </c>
      <c r="C11" s="172" t="s">
        <v>502</v>
      </c>
      <c r="D11" s="560">
        <v>389972</v>
      </c>
      <c r="E11" s="560">
        <v>150918</v>
      </c>
      <c r="F11" s="560">
        <f t="shared" si="0"/>
        <v>540890</v>
      </c>
      <c r="G11" s="561">
        <f>F11/F18*100</f>
        <v>82.195257235337465</v>
      </c>
      <c r="H11" s="560">
        <v>389937</v>
      </c>
      <c r="I11" s="560">
        <v>157239</v>
      </c>
      <c r="J11" s="560">
        <f t="shared" si="1"/>
        <v>547176</v>
      </c>
      <c r="K11" s="562">
        <f>J11/J18*100</f>
        <v>82.868791383206215</v>
      </c>
      <c r="L11" s="92">
        <f t="shared" si="2"/>
        <v>101.16215866442344</v>
      </c>
      <c r="N11" s="666"/>
      <c r="O11" s="666"/>
      <c r="P11" s="773"/>
    </row>
    <row r="12" spans="2:16" ht="15.75" x14ac:dyDescent="0.25">
      <c r="B12" s="288" t="s">
        <v>70</v>
      </c>
      <c r="C12" s="172" t="s">
        <v>503</v>
      </c>
      <c r="D12" s="560">
        <v>4108</v>
      </c>
      <c r="E12" s="560">
        <v>2936</v>
      </c>
      <c r="F12" s="560">
        <f t="shared" si="0"/>
        <v>7044</v>
      </c>
      <c r="G12" s="561">
        <f>F12/F18*100</f>
        <v>1.0704272439233802</v>
      </c>
      <c r="H12" s="560">
        <v>4027</v>
      </c>
      <c r="I12" s="560">
        <v>3613</v>
      </c>
      <c r="J12" s="560">
        <f t="shared" si="1"/>
        <v>7640</v>
      </c>
      <c r="K12" s="562">
        <f>J12/J18*100</f>
        <v>1.1570638444809267</v>
      </c>
      <c r="L12" s="92">
        <f t="shared" si="2"/>
        <v>108.46110164679159</v>
      </c>
      <c r="N12" s="666"/>
      <c r="O12" s="666"/>
      <c r="P12" s="773"/>
    </row>
    <row r="13" spans="2:16" ht="15.75" x14ac:dyDescent="0.25">
      <c r="B13" s="288" t="s">
        <v>71</v>
      </c>
      <c r="C13" s="172" t="s">
        <v>504</v>
      </c>
      <c r="D13" s="560">
        <f>D11-D12</f>
        <v>385864</v>
      </c>
      <c r="E13" s="560">
        <f>E11-E12</f>
        <v>147982</v>
      </c>
      <c r="F13" s="560">
        <f>D13+E13</f>
        <v>533846</v>
      </c>
      <c r="G13" s="561">
        <f>F13/F18*100</f>
        <v>81.124829991414089</v>
      </c>
      <c r="H13" s="560">
        <v>385910</v>
      </c>
      <c r="I13" s="560">
        <v>153626</v>
      </c>
      <c r="J13" s="560">
        <f>H13+I13</f>
        <v>539536</v>
      </c>
      <c r="K13" s="562">
        <f>J13/J18*100</f>
        <v>81.711727538725285</v>
      </c>
      <c r="L13" s="92">
        <f t="shared" si="2"/>
        <v>101.06585045125374</v>
      </c>
      <c r="N13" s="666"/>
      <c r="O13" s="666"/>
      <c r="P13" s="773"/>
    </row>
    <row r="14" spans="2:16" ht="15.75" x14ac:dyDescent="0.25">
      <c r="B14" s="288" t="s">
        <v>72</v>
      </c>
      <c r="C14" s="172" t="s">
        <v>505</v>
      </c>
      <c r="D14" s="560">
        <v>26764</v>
      </c>
      <c r="E14" s="560">
        <v>4540</v>
      </c>
      <c r="F14" s="560">
        <f t="shared" si="0"/>
        <v>31304</v>
      </c>
      <c r="G14" s="561">
        <f>F14/F18*100</f>
        <v>4.7570491828190651</v>
      </c>
      <c r="H14" s="560">
        <v>26014</v>
      </c>
      <c r="I14" s="560">
        <v>4219</v>
      </c>
      <c r="J14" s="560">
        <f t="shared" si="1"/>
        <v>30233</v>
      </c>
      <c r="K14" s="562">
        <f>J14/J18*100</f>
        <v>4.5787318337947456</v>
      </c>
      <c r="L14" s="92">
        <f t="shared" si="2"/>
        <v>96.578711985688727</v>
      </c>
      <c r="N14" s="666"/>
      <c r="O14" s="666"/>
      <c r="P14" s="773"/>
    </row>
    <row r="15" spans="2:16" ht="15.75" x14ac:dyDescent="0.25">
      <c r="B15" s="288" t="s">
        <v>73</v>
      </c>
      <c r="C15" s="172" t="s">
        <v>506</v>
      </c>
      <c r="D15" s="560">
        <v>33061</v>
      </c>
      <c r="E15" s="560">
        <v>0</v>
      </c>
      <c r="F15" s="560">
        <f t="shared" si="0"/>
        <v>33061</v>
      </c>
      <c r="G15" s="561">
        <f>F15/F18*100</f>
        <v>5.0240481418726395</v>
      </c>
      <c r="H15" s="560">
        <v>33061</v>
      </c>
      <c r="I15" s="560">
        <v>0</v>
      </c>
      <c r="J15" s="560">
        <f t="shared" si="1"/>
        <v>33061</v>
      </c>
      <c r="K15" s="562">
        <f>J15/J18*100</f>
        <v>5.0070271940293081</v>
      </c>
      <c r="L15" s="92">
        <f t="shared" si="2"/>
        <v>100</v>
      </c>
      <c r="N15" s="666"/>
      <c r="O15" s="667"/>
      <c r="P15" s="773"/>
    </row>
    <row r="16" spans="2:16" ht="15.75" x14ac:dyDescent="0.25">
      <c r="B16" s="288" t="s">
        <v>74</v>
      </c>
      <c r="C16" s="172" t="s">
        <v>507</v>
      </c>
      <c r="D16" s="560">
        <v>3565</v>
      </c>
      <c r="E16" s="560">
        <v>1248</v>
      </c>
      <c r="F16" s="560">
        <f t="shared" si="0"/>
        <v>4813</v>
      </c>
      <c r="G16" s="561">
        <f>F16/F18*100</f>
        <v>0.73139783148824944</v>
      </c>
      <c r="H16" s="560">
        <v>3880</v>
      </c>
      <c r="I16" s="560">
        <v>1381</v>
      </c>
      <c r="J16" s="560">
        <f t="shared" si="1"/>
        <v>5261</v>
      </c>
      <c r="K16" s="562">
        <f>J16/J18*100</f>
        <v>0.79676870233169572</v>
      </c>
      <c r="L16" s="92">
        <f t="shared" si="2"/>
        <v>109.30812383129025</v>
      </c>
      <c r="N16" s="666"/>
      <c r="O16" s="666"/>
      <c r="P16" s="773"/>
    </row>
    <row r="17" spans="2:16" ht="32.25" thickBot="1" x14ac:dyDescent="0.3">
      <c r="B17" s="288" t="s">
        <v>75</v>
      </c>
      <c r="C17" s="176" t="s">
        <v>508</v>
      </c>
      <c r="D17" s="560">
        <v>10</v>
      </c>
      <c r="E17" s="560">
        <v>0</v>
      </c>
      <c r="F17" s="560">
        <f t="shared" si="0"/>
        <v>10</v>
      </c>
      <c r="G17" s="561">
        <f>F17/F18*100</f>
        <v>1.5196298181762923E-3</v>
      </c>
      <c r="H17" s="560">
        <v>10</v>
      </c>
      <c r="I17" s="560">
        <v>0</v>
      </c>
      <c r="J17" s="560">
        <f t="shared" si="1"/>
        <v>10</v>
      </c>
      <c r="K17" s="562">
        <f>J17/J18*100</f>
        <v>1.5144814718336735E-3</v>
      </c>
      <c r="L17" s="92">
        <f t="shared" si="2"/>
        <v>100</v>
      </c>
      <c r="N17" s="667"/>
      <c r="O17" s="667"/>
      <c r="P17" s="773"/>
    </row>
    <row r="18" spans="2:16" ht="16.5" thickBot="1" x14ac:dyDescent="0.3">
      <c r="B18" s="1264" t="s">
        <v>509</v>
      </c>
      <c r="C18" s="1265"/>
      <c r="D18" s="572">
        <f>D9+D10+D13+D14+D15+D16-D17</f>
        <v>491929</v>
      </c>
      <c r="E18" s="572">
        <f>E9+E10+E13+E14+E15+E16-E17</f>
        <v>166126</v>
      </c>
      <c r="F18" s="572">
        <f>F9+F10+F13+F14+F15+F16-F17</f>
        <v>658055</v>
      </c>
      <c r="G18" s="573">
        <f>G9+G10+G13+G14+G15+G16+G17</f>
        <v>100.00303925963635</v>
      </c>
      <c r="H18" s="572">
        <f>H9+H10+H13+H14+H15+H16-H17</f>
        <v>493152</v>
      </c>
      <c r="I18" s="574">
        <f>I9+I10+I13+I14+I15+I16-I17</f>
        <v>167140</v>
      </c>
      <c r="J18" s="574">
        <f>J9+J10+J13+J14+J15+J16-J17</f>
        <v>660292</v>
      </c>
      <c r="K18" s="577">
        <f t="shared" ref="K18" si="3">K9+K10+K13+K14+K15+K16+K17</f>
        <v>100.00302896294365</v>
      </c>
      <c r="L18" s="578">
        <f t="shared" si="2"/>
        <v>100.33994119032603</v>
      </c>
      <c r="N18" s="774"/>
      <c r="O18" s="774"/>
      <c r="P18" s="773"/>
    </row>
    <row r="19" spans="2:16" ht="15.75" x14ac:dyDescent="0.25">
      <c r="B19" s="1258" t="s">
        <v>238</v>
      </c>
      <c r="C19" s="1259"/>
      <c r="D19" s="1260"/>
      <c r="E19" s="1260"/>
      <c r="F19" s="1260"/>
      <c r="G19" s="1260"/>
      <c r="H19" s="1260"/>
      <c r="I19" s="1260"/>
      <c r="J19" s="1260"/>
      <c r="K19" s="1260"/>
      <c r="L19" s="1261"/>
      <c r="N19" s="1255"/>
      <c r="O19" s="1255"/>
      <c r="P19" s="1255"/>
    </row>
    <row r="20" spans="2:16" ht="16.5" thickBot="1" x14ac:dyDescent="0.3">
      <c r="B20" s="563" t="s">
        <v>76</v>
      </c>
      <c r="C20" s="1042" t="s">
        <v>510</v>
      </c>
      <c r="D20" s="564">
        <v>207503</v>
      </c>
      <c r="E20" s="564">
        <v>107920</v>
      </c>
      <c r="F20" s="564">
        <f>D20+E20</f>
        <v>315423</v>
      </c>
      <c r="G20" s="565">
        <f>F20/F23*100</f>
        <v>47.932619613862066</v>
      </c>
      <c r="H20" s="642">
        <v>202217</v>
      </c>
      <c r="I20" s="642">
        <v>106481</v>
      </c>
      <c r="J20" s="560">
        <f>H20+I20</f>
        <v>308698</v>
      </c>
      <c r="K20" s="566">
        <f>J20/J23*100</f>
        <v>46.751740139211137</v>
      </c>
      <c r="L20" s="567">
        <f>J20/F20*100</f>
        <v>97.867942413837923</v>
      </c>
      <c r="N20" s="666"/>
      <c r="O20" s="666"/>
      <c r="P20" s="773"/>
    </row>
    <row r="21" spans="2:16" ht="16.5" thickBot="1" x14ac:dyDescent="0.3">
      <c r="B21" s="563" t="s">
        <v>77</v>
      </c>
      <c r="C21" s="1042" t="s">
        <v>511</v>
      </c>
      <c r="D21" s="564">
        <v>23130</v>
      </c>
      <c r="E21" s="564">
        <v>7928</v>
      </c>
      <c r="F21" s="564">
        <f>D21+E21</f>
        <v>31058</v>
      </c>
      <c r="G21" s="565">
        <f>F21/F23*100</f>
        <v>4.7196662892919283</v>
      </c>
      <c r="H21" s="642">
        <v>22564</v>
      </c>
      <c r="I21" s="642">
        <v>7117</v>
      </c>
      <c r="J21" s="560">
        <f>H21+I21</f>
        <v>29681</v>
      </c>
      <c r="K21" s="566">
        <f>J21/J23*100</f>
        <v>4.4951324565495261</v>
      </c>
      <c r="L21" s="567">
        <f>J21/F21*100</f>
        <v>95.566359714083333</v>
      </c>
      <c r="N21" s="666"/>
      <c r="O21" s="666"/>
      <c r="P21" s="773"/>
    </row>
    <row r="22" spans="2:16" ht="16.5" thickBot="1" x14ac:dyDescent="0.3">
      <c r="B22" s="563" t="s">
        <v>78</v>
      </c>
      <c r="C22" s="1042" t="s">
        <v>512</v>
      </c>
      <c r="D22" s="564">
        <v>261296</v>
      </c>
      <c r="E22" s="564">
        <v>50278</v>
      </c>
      <c r="F22" s="564">
        <f>D22+E22</f>
        <v>311574</v>
      </c>
      <c r="G22" s="565">
        <f>F22/F23*100</f>
        <v>47.347714096846012</v>
      </c>
      <c r="H22" s="644">
        <v>268371</v>
      </c>
      <c r="I22" s="644">
        <v>53542</v>
      </c>
      <c r="J22" s="560">
        <f>H22+I22</f>
        <v>321913</v>
      </c>
      <c r="K22" s="566">
        <f>J22/J23*100</f>
        <v>48.753127404239336</v>
      </c>
      <c r="L22" s="567">
        <f>J22/F22*100</f>
        <v>103.31831282456174</v>
      </c>
      <c r="N22" s="666"/>
      <c r="O22" s="666"/>
      <c r="P22" s="773"/>
    </row>
    <row r="23" spans="2:16" ht="16.5" customHeight="1" thickBot="1" x14ac:dyDescent="0.3">
      <c r="B23" s="1262" t="s">
        <v>513</v>
      </c>
      <c r="C23" s="1263"/>
      <c r="D23" s="572">
        <f t="shared" ref="D23:I23" si="4">SUM(D20:D22)</f>
        <v>491929</v>
      </c>
      <c r="E23" s="572">
        <f t="shared" si="4"/>
        <v>166126</v>
      </c>
      <c r="F23" s="572">
        <f t="shared" si="4"/>
        <v>658055</v>
      </c>
      <c r="G23" s="573">
        <f t="shared" si="4"/>
        <v>100</v>
      </c>
      <c r="H23" s="574">
        <f t="shared" si="4"/>
        <v>493152</v>
      </c>
      <c r="I23" s="574">
        <f t="shared" si="4"/>
        <v>167140</v>
      </c>
      <c r="J23" s="574">
        <f>H23+I23</f>
        <v>660292</v>
      </c>
      <c r="K23" s="575">
        <f>SUM(K20:K22)</f>
        <v>100</v>
      </c>
      <c r="L23" s="576">
        <f>J23/F23*100</f>
        <v>100.33994119032603</v>
      </c>
      <c r="N23" s="774"/>
      <c r="O23" s="774"/>
      <c r="P23" s="773"/>
    </row>
    <row r="24" spans="2:16" ht="16.5" thickBot="1" x14ac:dyDescent="0.3">
      <c r="B24" s="175" t="s">
        <v>79</v>
      </c>
      <c r="C24" s="1043" t="s">
        <v>514</v>
      </c>
      <c r="D24" s="568">
        <v>190541</v>
      </c>
      <c r="E24" s="568">
        <v>35801</v>
      </c>
      <c r="F24" s="568">
        <f>D24+E24</f>
        <v>226342</v>
      </c>
      <c r="G24" s="569"/>
      <c r="H24" s="665">
        <v>184148</v>
      </c>
      <c r="I24" s="665">
        <v>33310</v>
      </c>
      <c r="J24" s="568">
        <f>H24+I24</f>
        <v>217458</v>
      </c>
      <c r="K24" s="570"/>
      <c r="L24" s="571">
        <f>J24/F24*100</f>
        <v>96.074966201588751</v>
      </c>
      <c r="N24" s="666"/>
      <c r="O24" s="666"/>
      <c r="P24" s="773"/>
    </row>
    <row r="25" spans="2:16" x14ac:dyDescent="0.25">
      <c r="N25" s="20"/>
      <c r="O25" s="20"/>
      <c r="P25" s="20"/>
    </row>
    <row r="26" spans="2:16" x14ac:dyDescent="0.25">
      <c r="D26" s="920"/>
      <c r="E26" s="920"/>
      <c r="F26" s="920"/>
      <c r="G26" s="920"/>
      <c r="H26" s="920"/>
      <c r="I26" s="920"/>
      <c r="J26" s="920"/>
      <c r="L26" s="920"/>
      <c r="N26" s="20"/>
      <c r="O26" s="20"/>
      <c r="P26" s="20"/>
    </row>
  </sheetData>
  <mergeCells count="11">
    <mergeCell ref="N19:P19"/>
    <mergeCell ref="D8:L8"/>
    <mergeCell ref="B19:C19"/>
    <mergeCell ref="D19:L19"/>
    <mergeCell ref="B23:C23"/>
    <mergeCell ref="B18:C18"/>
    <mergeCell ref="B4:L4"/>
    <mergeCell ref="B5:B6"/>
    <mergeCell ref="C5:C6"/>
    <mergeCell ref="D5:G5"/>
    <mergeCell ref="H5:K5"/>
  </mergeCells>
  <pageMargins left="0.7" right="0.7" top="0.75" bottom="0.75" header="0.3" footer="0.3"/>
  <pageSetup paperSize="9" orientation="portrait" r:id="rId1"/>
  <ignoredErrors>
    <ignoredError sqref="F23 J23 G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5"/>
  <sheetViews>
    <sheetView workbookViewId="0">
      <selection activeCell="B14" sqref="B14"/>
    </sheetView>
  </sheetViews>
  <sheetFormatPr defaultColWidth="9.140625" defaultRowHeight="15" x14ac:dyDescent="0.25"/>
  <cols>
    <col min="1" max="1" width="9.140625" style="18"/>
    <col min="2" max="2" width="7.42578125" style="18" customWidth="1"/>
    <col min="3" max="3" width="17.42578125" style="18" customWidth="1"/>
    <col min="4" max="4" width="14.140625" style="18" customWidth="1"/>
    <col min="5" max="5" width="13" style="18" customWidth="1"/>
    <col min="6" max="6" width="13.85546875" style="18" customWidth="1"/>
    <col min="7" max="7" width="12.140625" style="18" customWidth="1"/>
    <col min="8" max="8" width="14.85546875" style="18" customWidth="1"/>
    <col min="9" max="10" width="15.140625" style="18" customWidth="1"/>
    <col min="11" max="11" width="16.140625" style="18" customWidth="1"/>
    <col min="12" max="16384" width="9.140625" style="18"/>
  </cols>
  <sheetData>
    <row r="3" spans="2:14" ht="16.5" thickBot="1" x14ac:dyDescent="0.3">
      <c r="C3" s="69" t="s">
        <v>0</v>
      </c>
      <c r="D3" s="68"/>
      <c r="E3" s="68"/>
      <c r="F3" s="68"/>
      <c r="G3" s="68"/>
      <c r="H3" s="68"/>
      <c r="I3" s="68"/>
      <c r="J3" s="68"/>
      <c r="K3" s="70" t="s">
        <v>201</v>
      </c>
    </row>
    <row r="4" spans="2:14" ht="20.100000000000001" customHeight="1" thickBot="1" x14ac:dyDescent="0.3">
      <c r="B4" s="1092" t="s">
        <v>194</v>
      </c>
      <c r="C4" s="1093"/>
      <c r="D4" s="1093"/>
      <c r="E4" s="1093"/>
      <c r="F4" s="1093"/>
      <c r="G4" s="1093"/>
      <c r="H4" s="1093"/>
      <c r="I4" s="1093"/>
      <c r="J4" s="1093"/>
      <c r="K4" s="1094"/>
    </row>
    <row r="5" spans="2:14" ht="15.75" x14ac:dyDescent="0.25">
      <c r="B5" s="1090" t="s">
        <v>167</v>
      </c>
      <c r="C5" s="1097" t="s">
        <v>195</v>
      </c>
      <c r="D5" s="1097" t="s">
        <v>123</v>
      </c>
      <c r="E5" s="1097"/>
      <c r="F5" s="1097" t="s">
        <v>117</v>
      </c>
      <c r="G5" s="1097"/>
      <c r="H5" s="1097" t="s">
        <v>151</v>
      </c>
      <c r="I5" s="1097"/>
      <c r="J5" s="1097" t="s">
        <v>196</v>
      </c>
      <c r="K5" s="1098"/>
    </row>
    <row r="6" spans="2:14" ht="16.5" thickBot="1" x14ac:dyDescent="0.3">
      <c r="B6" s="1091"/>
      <c r="C6" s="1099"/>
      <c r="D6" s="962" t="s">
        <v>197</v>
      </c>
      <c r="E6" s="962" t="s">
        <v>198</v>
      </c>
      <c r="F6" s="962" t="s">
        <v>197</v>
      </c>
      <c r="G6" s="962" t="s">
        <v>198</v>
      </c>
      <c r="H6" s="962" t="s">
        <v>197</v>
      </c>
      <c r="I6" s="962" t="s">
        <v>198</v>
      </c>
      <c r="J6" s="314" t="s">
        <v>105</v>
      </c>
      <c r="K6" s="315" t="s">
        <v>106</v>
      </c>
    </row>
    <row r="7" spans="2:14" ht="15.75" thickBot="1" x14ac:dyDescent="0.3">
      <c r="B7" s="220">
        <v>1</v>
      </c>
      <c r="C7" s="221">
        <v>2</v>
      </c>
      <c r="D7" s="221">
        <v>3</v>
      </c>
      <c r="E7" s="221">
        <v>4</v>
      </c>
      <c r="F7" s="221">
        <v>5</v>
      </c>
      <c r="G7" s="221">
        <v>6</v>
      </c>
      <c r="H7" s="221">
        <v>7</v>
      </c>
      <c r="I7" s="221">
        <v>8</v>
      </c>
      <c r="J7" s="221">
        <v>9</v>
      </c>
      <c r="K7" s="222">
        <v>10</v>
      </c>
    </row>
    <row r="8" spans="2:14" ht="31.5" x14ac:dyDescent="0.25">
      <c r="B8" s="311" t="s">
        <v>67</v>
      </c>
      <c r="C8" s="994" t="s">
        <v>199</v>
      </c>
      <c r="D8" s="316">
        <v>68881</v>
      </c>
      <c r="E8" s="317">
        <f>D8/D10*100</f>
        <v>2.1956496931298966</v>
      </c>
      <c r="F8" s="316">
        <v>63642</v>
      </c>
      <c r="G8" s="317">
        <f>F8/F10*100</f>
        <v>2.0756783412837621</v>
      </c>
      <c r="H8" s="744">
        <v>66606</v>
      </c>
      <c r="I8" s="317">
        <f>H8/H10*100</f>
        <v>2.0757654708508997</v>
      </c>
      <c r="J8" s="318">
        <f>F8/D8*100</f>
        <v>92.394129005095749</v>
      </c>
      <c r="K8" s="319">
        <f>H8/F8*100</f>
        <v>104.65730178184218</v>
      </c>
      <c r="N8" s="739"/>
    </row>
    <row r="9" spans="2:14" ht="16.5" thickBot="1" x14ac:dyDescent="0.3">
      <c r="B9" s="310" t="s">
        <v>68</v>
      </c>
      <c r="C9" s="994" t="s">
        <v>200</v>
      </c>
      <c r="D9" s="320">
        <v>3068277</v>
      </c>
      <c r="E9" s="321">
        <f>D9/D10*100</f>
        <v>97.804350306870106</v>
      </c>
      <c r="F9" s="320">
        <v>3002440</v>
      </c>
      <c r="G9" s="321">
        <f>F9/F10*100</f>
        <v>97.924321658716238</v>
      </c>
      <c r="H9" s="320">
        <v>3142138</v>
      </c>
      <c r="I9" s="321">
        <f>H9/H10*100</f>
        <v>97.924234529149103</v>
      </c>
      <c r="J9" s="322">
        <f>F9/D9*100</f>
        <v>97.854268046854969</v>
      </c>
      <c r="K9" s="323">
        <f>H9/F9*100</f>
        <v>104.6528157098893</v>
      </c>
      <c r="N9" s="739"/>
    </row>
    <row r="10" spans="2:14" ht="21" customHeight="1" thickBot="1" x14ac:dyDescent="0.3">
      <c r="B10" s="1095" t="s">
        <v>192</v>
      </c>
      <c r="C10" s="1096"/>
      <c r="D10" s="324">
        <f>SUM(D8:D9)</f>
        <v>3137158</v>
      </c>
      <c r="E10" s="325">
        <f t="shared" ref="E10:I10" si="0">SUM(E8:E9)</f>
        <v>100</v>
      </c>
      <c r="F10" s="324">
        <f>SUM(F8:F9)</f>
        <v>3066082</v>
      </c>
      <c r="G10" s="325">
        <f t="shared" si="0"/>
        <v>100</v>
      </c>
      <c r="H10" s="324">
        <f t="shared" si="0"/>
        <v>3208744</v>
      </c>
      <c r="I10" s="325">
        <f t="shared" si="0"/>
        <v>100</v>
      </c>
      <c r="J10" s="325">
        <f t="shared" ref="J10" si="1">F10/D10*100</f>
        <v>97.734382520740098</v>
      </c>
      <c r="K10" s="326">
        <f t="shared" ref="K10" si="2">H10/F10*100</f>
        <v>104.65290882631319</v>
      </c>
      <c r="M10" s="59"/>
      <c r="N10" s="128"/>
    </row>
    <row r="12" spans="2:14" ht="30" customHeight="1" x14ac:dyDescent="0.25">
      <c r="B12" s="1089" t="s">
        <v>202</v>
      </c>
      <c r="C12" s="1089"/>
      <c r="D12" s="1089"/>
      <c r="E12" s="1089"/>
      <c r="F12" s="1089"/>
      <c r="G12" s="1089"/>
      <c r="H12" s="1089"/>
      <c r="I12" s="1089"/>
      <c r="J12" s="1089"/>
      <c r="K12" s="1089"/>
      <c r="N12" s="739"/>
    </row>
    <row r="15" spans="2:14" x14ac:dyDescent="0.25">
      <c r="C15" s="739"/>
      <c r="D15" s="739"/>
      <c r="E15" s="739"/>
      <c r="F15" s="51"/>
      <c r="G15" s="739"/>
      <c r="H15" s="739"/>
      <c r="I15" s="739"/>
      <c r="J15" s="739"/>
    </row>
  </sheetData>
  <mergeCells count="9">
    <mergeCell ref="B12:K12"/>
    <mergeCell ref="B5:B6"/>
    <mergeCell ref="B4:K4"/>
    <mergeCell ref="B10:C10"/>
    <mergeCell ref="D5:E5"/>
    <mergeCell ref="F5:G5"/>
    <mergeCell ref="H5:I5"/>
    <mergeCell ref="J5:K5"/>
    <mergeCell ref="C5:C6"/>
  </mergeCells>
  <pageMargins left="0.7" right="0.7" top="0.75" bottom="0.75" header="0.3" footer="0.3"/>
  <pageSetup paperSize="9" orientation="portrait" r:id="rId1"/>
  <ignoredErrors>
    <ignoredError sqref="H10 D10 F10"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C16" sqref="C16"/>
    </sheetView>
  </sheetViews>
  <sheetFormatPr defaultRowHeight="15" x14ac:dyDescent="0.25"/>
  <cols>
    <col min="3" max="3" width="38.140625" customWidth="1"/>
    <col min="4" max="4" width="13.42578125" customWidth="1"/>
    <col min="5" max="5" width="13.140625" customWidth="1"/>
    <col min="6" max="7" width="12.140625" customWidth="1"/>
    <col min="8" max="8" width="11.85546875" customWidth="1"/>
    <col min="9" max="9" width="12.140625" customWidth="1"/>
    <col min="10" max="10" width="12.42578125" customWidth="1"/>
    <col min="11" max="11" width="12.140625" customWidth="1"/>
    <col min="12" max="12" width="11.85546875" customWidth="1"/>
  </cols>
  <sheetData>
    <row r="2" spans="2:12" ht="15.75" x14ac:dyDescent="0.25">
      <c r="B2" s="15"/>
      <c r="C2" s="15"/>
      <c r="D2" s="15"/>
      <c r="E2" s="15"/>
      <c r="F2" s="15"/>
      <c r="G2" s="15"/>
      <c r="H2" s="15"/>
      <c r="I2" s="15"/>
      <c r="J2" s="15"/>
      <c r="K2" s="15"/>
      <c r="L2" s="15"/>
    </row>
    <row r="3" spans="2:12" ht="16.5" thickBot="1" x14ac:dyDescent="0.3">
      <c r="B3" s="21"/>
      <c r="C3" s="15"/>
      <c r="D3" s="15"/>
      <c r="E3" s="15"/>
      <c r="F3" s="15"/>
      <c r="G3" s="15"/>
      <c r="H3" s="15"/>
      <c r="I3" s="15"/>
      <c r="J3" s="15"/>
      <c r="K3" s="15"/>
      <c r="L3" s="32" t="s">
        <v>517</v>
      </c>
    </row>
    <row r="4" spans="2:12" ht="20.100000000000001" customHeight="1" thickBot="1" x14ac:dyDescent="0.3">
      <c r="B4" s="1268" t="s">
        <v>518</v>
      </c>
      <c r="C4" s="1269"/>
      <c r="D4" s="1269"/>
      <c r="E4" s="1269"/>
      <c r="F4" s="1269"/>
      <c r="G4" s="1269"/>
      <c r="H4" s="1269"/>
      <c r="I4" s="1269"/>
      <c r="J4" s="1269"/>
      <c r="K4" s="1269"/>
      <c r="L4" s="1270"/>
    </row>
    <row r="5" spans="2:12" ht="15.75" x14ac:dyDescent="0.25">
      <c r="B5" s="1271" t="s">
        <v>167</v>
      </c>
      <c r="C5" s="1272" t="s">
        <v>186</v>
      </c>
      <c r="D5" s="1272" t="s">
        <v>119</v>
      </c>
      <c r="E5" s="1272"/>
      <c r="F5" s="1272"/>
      <c r="G5" s="1272"/>
      <c r="H5" s="1272" t="s">
        <v>154</v>
      </c>
      <c r="I5" s="1272"/>
      <c r="J5" s="1272"/>
      <c r="K5" s="1272"/>
      <c r="L5" s="390" t="s">
        <v>196</v>
      </c>
    </row>
    <row r="6" spans="2:12" ht="16.5" thickBot="1" x14ac:dyDescent="0.3">
      <c r="B6" s="1150"/>
      <c r="C6" s="1273"/>
      <c r="D6" s="985" t="s">
        <v>519</v>
      </c>
      <c r="E6" s="985" t="s">
        <v>520</v>
      </c>
      <c r="F6" s="985" t="s">
        <v>192</v>
      </c>
      <c r="G6" s="980" t="s">
        <v>7</v>
      </c>
      <c r="H6" s="985" t="s">
        <v>519</v>
      </c>
      <c r="I6" s="985" t="s">
        <v>520</v>
      </c>
      <c r="J6" s="985" t="s">
        <v>192</v>
      </c>
      <c r="K6" s="980" t="s">
        <v>7</v>
      </c>
      <c r="L6" s="52" t="s">
        <v>116</v>
      </c>
    </row>
    <row r="7" spans="2:12" ht="15.75" thickBot="1" x14ac:dyDescent="0.3">
      <c r="B7" s="507">
        <v>1</v>
      </c>
      <c r="C7" s="589">
        <v>2</v>
      </c>
      <c r="D7" s="589">
        <v>3</v>
      </c>
      <c r="E7" s="589">
        <v>4</v>
      </c>
      <c r="F7" s="589" t="s">
        <v>90</v>
      </c>
      <c r="G7" s="589">
        <v>6</v>
      </c>
      <c r="H7" s="589">
        <v>7</v>
      </c>
      <c r="I7" s="589">
        <v>8</v>
      </c>
      <c r="J7" s="589" t="s">
        <v>91</v>
      </c>
      <c r="K7" s="589">
        <v>10</v>
      </c>
      <c r="L7" s="590">
        <v>11</v>
      </c>
    </row>
    <row r="8" spans="2:12" ht="15.75" x14ac:dyDescent="0.25">
      <c r="B8" s="583" t="s">
        <v>67</v>
      </c>
      <c r="C8" s="779" t="s">
        <v>521</v>
      </c>
      <c r="D8" s="579">
        <v>20476</v>
      </c>
      <c r="E8" s="579">
        <v>360</v>
      </c>
      <c r="F8" s="579">
        <f>D8+E8</f>
        <v>20836</v>
      </c>
      <c r="G8" s="580">
        <f>F8/F11*100</f>
        <v>6.6057326193714472</v>
      </c>
      <c r="H8" s="668">
        <v>13994</v>
      </c>
      <c r="I8" s="582">
        <v>2500</v>
      </c>
      <c r="J8" s="744">
        <f>H8+I8</f>
        <v>16494</v>
      </c>
      <c r="K8" s="580">
        <f>J8/J$11*100</f>
        <v>5.3430861230069517</v>
      </c>
      <c r="L8" s="584">
        <f>J8/F8*100</f>
        <v>79.161067383374927</v>
      </c>
    </row>
    <row r="9" spans="2:12" ht="15.75" x14ac:dyDescent="0.25">
      <c r="B9" s="583" t="s">
        <v>68</v>
      </c>
      <c r="C9" s="779" t="s">
        <v>522</v>
      </c>
      <c r="D9" s="579">
        <v>186128</v>
      </c>
      <c r="E9" s="582">
        <v>106468</v>
      </c>
      <c r="F9" s="579">
        <f>D9+E9</f>
        <v>292596</v>
      </c>
      <c r="G9" s="580">
        <f>F9/F11*100</f>
        <v>92.763051521290464</v>
      </c>
      <c r="H9" s="645">
        <v>187249</v>
      </c>
      <c r="I9" s="582">
        <v>102797</v>
      </c>
      <c r="J9" s="744">
        <f t="shared" ref="J9:J10" si="0">H9+I9</f>
        <v>290046</v>
      </c>
      <c r="K9" s="580">
        <f t="shared" ref="K9:K10" si="1">J9/J$11*100</f>
        <v>93.957848771291026</v>
      </c>
      <c r="L9" s="584">
        <f t="shared" ref="L9:L10" si="2">J9/F9*100</f>
        <v>99.128491161875075</v>
      </c>
    </row>
    <row r="10" spans="2:12" ht="16.5" thickBot="1" x14ac:dyDescent="0.3">
      <c r="B10" s="583" t="s">
        <v>69</v>
      </c>
      <c r="C10" s="1044" t="s">
        <v>523</v>
      </c>
      <c r="D10" s="579">
        <v>899</v>
      </c>
      <c r="E10" s="582">
        <v>1092</v>
      </c>
      <c r="F10" s="579">
        <f>D10+E10</f>
        <v>1991</v>
      </c>
      <c r="G10" s="580">
        <f>F10/F11*100</f>
        <v>0.63121585933809521</v>
      </c>
      <c r="H10" s="669">
        <v>974</v>
      </c>
      <c r="I10" s="582">
        <v>1184</v>
      </c>
      <c r="J10" s="744">
        <f t="shared" si="0"/>
        <v>2158</v>
      </c>
      <c r="K10" s="580">
        <f t="shared" si="1"/>
        <v>0.69906510570201297</v>
      </c>
      <c r="L10" s="584">
        <f t="shared" si="2"/>
        <v>108.38774485183325</v>
      </c>
    </row>
    <row r="11" spans="2:12" ht="16.5" thickBot="1" x14ac:dyDescent="0.3">
      <c r="B11" s="1266" t="s">
        <v>192</v>
      </c>
      <c r="C11" s="1267"/>
      <c r="D11" s="585">
        <f t="shared" ref="D11:K11" si="3">SUM(D8:D10)</f>
        <v>207503</v>
      </c>
      <c r="E11" s="585">
        <f t="shared" si="3"/>
        <v>107920</v>
      </c>
      <c r="F11" s="585">
        <f t="shared" si="3"/>
        <v>315423</v>
      </c>
      <c r="G11" s="586">
        <f t="shared" si="3"/>
        <v>100.00000000000001</v>
      </c>
      <c r="H11" s="587">
        <f t="shared" si="3"/>
        <v>202217</v>
      </c>
      <c r="I11" s="585">
        <f t="shared" si="3"/>
        <v>106481</v>
      </c>
      <c r="J11" s="585">
        <f t="shared" si="3"/>
        <v>308698</v>
      </c>
      <c r="K11" s="586">
        <f t="shared" si="3"/>
        <v>100</v>
      </c>
      <c r="L11" s="588">
        <f>J11/F11*100</f>
        <v>97.867942413837923</v>
      </c>
    </row>
    <row r="12" spans="2:12" x14ac:dyDescent="0.25">
      <c r="B12" s="19"/>
      <c r="C12" s="19"/>
      <c r="D12" s="19"/>
      <c r="E12" s="19"/>
      <c r="F12" s="19"/>
      <c r="G12" s="19"/>
      <c r="H12" s="19"/>
      <c r="I12" s="19"/>
      <c r="J12" s="19"/>
      <c r="K12" s="19"/>
      <c r="L12" s="19"/>
    </row>
  </sheetData>
  <mergeCells count="6">
    <mergeCell ref="B11:C11"/>
    <mergeCell ref="B4:L4"/>
    <mergeCell ref="B5:B6"/>
    <mergeCell ref="C5:C6"/>
    <mergeCell ref="D5:G5"/>
    <mergeCell ref="H5:K5"/>
  </mergeCells>
  <pageMargins left="0.7" right="0.7" top="0.75" bottom="0.75" header="0.3" footer="0.3"/>
  <pageSetup paperSize="9" orientation="portrait" r:id="rId1"/>
  <ignoredErrors>
    <ignoredError sqref="D11:E11 H11:I11"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C18" sqref="C18"/>
    </sheetView>
  </sheetViews>
  <sheetFormatPr defaultRowHeight="15" x14ac:dyDescent="0.25"/>
  <cols>
    <col min="1" max="1" width="9.140625" style="147"/>
    <col min="2" max="2" width="8" style="147" customWidth="1"/>
    <col min="3" max="3" width="32.85546875" style="147" customWidth="1"/>
    <col min="4" max="4" width="13.140625" style="147" customWidth="1"/>
    <col min="5" max="5" width="13.42578125" style="147" customWidth="1"/>
    <col min="6" max="6" width="13.140625" style="147" customWidth="1"/>
    <col min="7" max="7" width="10.42578125" style="147" customWidth="1"/>
    <col min="8" max="8" width="12.42578125" style="147" customWidth="1"/>
    <col min="9" max="9" width="12.28515625" style="147" customWidth="1"/>
    <col min="10" max="10" width="12.42578125" style="147" customWidth="1"/>
    <col min="11" max="11" width="10.42578125" style="147" customWidth="1"/>
    <col min="12" max="12" width="11.28515625" style="147" customWidth="1"/>
    <col min="13" max="16384" width="9.140625" style="147"/>
  </cols>
  <sheetData>
    <row r="2" spans="2:12" ht="15.75" x14ac:dyDescent="0.25">
      <c r="B2" s="1"/>
      <c r="C2" s="1"/>
      <c r="D2" s="1"/>
      <c r="E2" s="1"/>
      <c r="F2" s="1"/>
      <c r="G2" s="1"/>
      <c r="H2" s="1"/>
      <c r="I2" s="1"/>
      <c r="J2" s="1"/>
      <c r="K2" s="1"/>
      <c r="L2" s="1"/>
    </row>
    <row r="3" spans="2:12" ht="20.100000000000001" customHeight="1" thickBot="1" x14ac:dyDescent="0.3">
      <c r="B3" s="1"/>
      <c r="C3" s="1"/>
      <c r="D3" s="1"/>
      <c r="E3" s="1"/>
      <c r="F3" s="1"/>
      <c r="G3" s="1"/>
      <c r="H3" s="1"/>
      <c r="I3" s="1"/>
      <c r="J3" s="1"/>
      <c r="K3" s="1"/>
      <c r="L3" s="150" t="s">
        <v>524</v>
      </c>
    </row>
    <row r="4" spans="2:12" ht="16.5" thickBot="1" x14ac:dyDescent="0.3">
      <c r="B4" s="1276" t="s">
        <v>525</v>
      </c>
      <c r="C4" s="1277"/>
      <c r="D4" s="1277"/>
      <c r="E4" s="1277"/>
      <c r="F4" s="1277"/>
      <c r="G4" s="1277"/>
      <c r="H4" s="1277"/>
      <c r="I4" s="1277"/>
      <c r="J4" s="1277"/>
      <c r="K4" s="1277"/>
      <c r="L4" s="1278"/>
    </row>
    <row r="5" spans="2:12" ht="14.45" customHeight="1" thickBot="1" x14ac:dyDescent="0.3">
      <c r="B5" s="1250" t="s">
        <v>167</v>
      </c>
      <c r="C5" s="1280" t="s">
        <v>186</v>
      </c>
      <c r="D5" s="1245" t="s">
        <v>119</v>
      </c>
      <c r="E5" s="1245"/>
      <c r="F5" s="1245"/>
      <c r="G5" s="1245"/>
      <c r="H5" s="1245" t="s">
        <v>154</v>
      </c>
      <c r="I5" s="1245"/>
      <c r="J5" s="1245"/>
      <c r="K5" s="1245"/>
      <c r="L5" s="290" t="s">
        <v>196</v>
      </c>
    </row>
    <row r="6" spans="2:12" ht="15" customHeight="1" x14ac:dyDescent="0.25">
      <c r="B6" s="1251"/>
      <c r="C6" s="1281"/>
      <c r="D6" s="1283" t="s">
        <v>526</v>
      </c>
      <c r="E6" s="1283" t="s">
        <v>192</v>
      </c>
      <c r="F6" s="1283" t="s">
        <v>527</v>
      </c>
      <c r="G6" s="1283" t="s">
        <v>7</v>
      </c>
      <c r="H6" s="1283" t="s">
        <v>526</v>
      </c>
      <c r="I6" s="1283" t="s">
        <v>192</v>
      </c>
      <c r="J6" s="1283" t="s">
        <v>527</v>
      </c>
      <c r="K6" s="1283" t="s">
        <v>7</v>
      </c>
      <c r="L6" s="1285" t="s">
        <v>116</v>
      </c>
    </row>
    <row r="7" spans="2:12" ht="15.75" customHeight="1" thickBot="1" x14ac:dyDescent="0.3">
      <c r="B7" s="1279"/>
      <c r="C7" s="1282"/>
      <c r="D7" s="1284"/>
      <c r="E7" s="1284"/>
      <c r="F7" s="1284"/>
      <c r="G7" s="1284"/>
      <c r="H7" s="1284"/>
      <c r="I7" s="1284"/>
      <c r="J7" s="1284"/>
      <c r="K7" s="1284"/>
      <c r="L7" s="1286"/>
    </row>
    <row r="8" spans="2:12" s="148" customFormat="1" ht="15.75" thickBot="1" x14ac:dyDescent="0.3">
      <c r="B8" s="592">
        <v>1</v>
      </c>
      <c r="C8" s="593">
        <v>2</v>
      </c>
      <c r="D8" s="593">
        <v>3</v>
      </c>
      <c r="E8" s="593">
        <v>4</v>
      </c>
      <c r="F8" s="593" t="s">
        <v>94</v>
      </c>
      <c r="G8" s="593">
        <v>6</v>
      </c>
      <c r="H8" s="593">
        <v>7</v>
      </c>
      <c r="I8" s="593">
        <v>8</v>
      </c>
      <c r="J8" s="593" t="s">
        <v>91</v>
      </c>
      <c r="K8" s="593">
        <v>10</v>
      </c>
      <c r="L8" s="594">
        <v>11</v>
      </c>
    </row>
    <row r="9" spans="2:12" ht="15.75" x14ac:dyDescent="0.25">
      <c r="B9" s="288" t="s">
        <v>67</v>
      </c>
      <c r="C9" s="1045" t="s">
        <v>528</v>
      </c>
      <c r="D9" s="206">
        <v>48076</v>
      </c>
      <c r="E9" s="206">
        <v>0</v>
      </c>
      <c r="F9" s="206">
        <f t="shared" ref="F9:F15" si="0">D9+E9</f>
        <v>48076</v>
      </c>
      <c r="G9" s="149">
        <f>F9/F16*100</f>
        <v>15.430042301347353</v>
      </c>
      <c r="H9" s="668">
        <v>48076</v>
      </c>
      <c r="I9" s="653">
        <v>0</v>
      </c>
      <c r="J9" s="95">
        <f t="shared" ref="J9:J15" si="1">H9+I9</f>
        <v>48076</v>
      </c>
      <c r="K9" s="149">
        <f>J9/J16*100</f>
        <v>14.93446987229469</v>
      </c>
      <c r="L9" s="96">
        <f>J9/F9*100</f>
        <v>100</v>
      </c>
    </row>
    <row r="10" spans="2:12" ht="18.75" customHeight="1" x14ac:dyDescent="0.25">
      <c r="B10" s="288" t="s">
        <v>68</v>
      </c>
      <c r="C10" s="1046" t="s">
        <v>308</v>
      </c>
      <c r="D10" s="206">
        <v>3868</v>
      </c>
      <c r="E10" s="206">
        <v>33100</v>
      </c>
      <c r="F10" s="206">
        <f t="shared" si="0"/>
        <v>36968</v>
      </c>
      <c r="G10" s="149">
        <f>F10/F16*100</f>
        <v>11.864918125389153</v>
      </c>
      <c r="H10" s="645">
        <v>3767</v>
      </c>
      <c r="I10" s="645">
        <v>33100</v>
      </c>
      <c r="J10" s="95">
        <f t="shared" si="1"/>
        <v>36867</v>
      </c>
      <c r="K10" s="149">
        <f>J10/J16*100</f>
        <v>11.452473183748404</v>
      </c>
      <c r="L10" s="96">
        <f>J10/F10*100</f>
        <v>99.726790737935517</v>
      </c>
    </row>
    <row r="11" spans="2:12" ht="20.25" customHeight="1" x14ac:dyDescent="0.25">
      <c r="B11" s="288" t="s">
        <v>69</v>
      </c>
      <c r="C11" s="1046" t="s">
        <v>529</v>
      </c>
      <c r="D11" s="206">
        <v>209248</v>
      </c>
      <c r="E11" s="95">
        <v>0</v>
      </c>
      <c r="F11" s="95">
        <f t="shared" si="0"/>
        <v>209248</v>
      </c>
      <c r="G11" s="149">
        <f>F11/F16*100</f>
        <v>67.158363663206813</v>
      </c>
      <c r="H11" s="645">
        <v>216430</v>
      </c>
      <c r="I11" s="649">
        <v>0</v>
      </c>
      <c r="J11" s="95">
        <f t="shared" si="1"/>
        <v>216430</v>
      </c>
      <c r="K11" s="149">
        <f>J11/J16*100</f>
        <v>67.232451003842655</v>
      </c>
      <c r="L11" s="96">
        <f>J11/F11*100</f>
        <v>103.43229087016364</v>
      </c>
    </row>
    <row r="12" spans="2:12" ht="15.75" x14ac:dyDescent="0.25">
      <c r="B12" s="288" t="s">
        <v>70</v>
      </c>
      <c r="C12" s="1046" t="s">
        <v>530</v>
      </c>
      <c r="D12" s="206">
        <v>0</v>
      </c>
      <c r="E12" s="206">
        <v>0</v>
      </c>
      <c r="F12" s="206">
        <f t="shared" si="0"/>
        <v>0</v>
      </c>
      <c r="G12" s="149">
        <f>F12/F16*100</f>
        <v>0</v>
      </c>
      <c r="H12" s="649">
        <v>0</v>
      </c>
      <c r="I12" s="649">
        <v>0</v>
      </c>
      <c r="J12" s="95">
        <f t="shared" si="1"/>
        <v>0</v>
      </c>
      <c r="K12" s="149">
        <f>J12/J16*100</f>
        <v>0</v>
      </c>
      <c r="L12" s="96" t="s">
        <v>25</v>
      </c>
    </row>
    <row r="13" spans="2:12" ht="15.75" x14ac:dyDescent="0.25">
      <c r="B13" s="288" t="s">
        <v>71</v>
      </c>
      <c r="C13" s="1046" t="s">
        <v>531</v>
      </c>
      <c r="D13" s="206">
        <v>0</v>
      </c>
      <c r="E13" s="206">
        <v>9168</v>
      </c>
      <c r="F13" s="206">
        <f t="shared" si="0"/>
        <v>9168</v>
      </c>
      <c r="G13" s="149">
        <f>F13/F16*100</f>
        <v>2.9424791542298139</v>
      </c>
      <c r="H13" s="649">
        <v>0</v>
      </c>
      <c r="I13" s="645">
        <v>13187</v>
      </c>
      <c r="J13" s="95">
        <f t="shared" si="1"/>
        <v>13187</v>
      </c>
      <c r="K13" s="149">
        <f>J13/J16*100</f>
        <v>4.0964484192934112</v>
      </c>
      <c r="L13" s="96">
        <f>J13/F13*100</f>
        <v>143.83726003490403</v>
      </c>
    </row>
    <row r="14" spans="2:12" ht="15.75" x14ac:dyDescent="0.25">
      <c r="B14" s="288" t="s">
        <v>72</v>
      </c>
      <c r="C14" s="1046" t="s">
        <v>532</v>
      </c>
      <c r="D14" s="206">
        <v>0</v>
      </c>
      <c r="E14" s="206">
        <v>3568</v>
      </c>
      <c r="F14" s="206">
        <f t="shared" si="0"/>
        <v>3568</v>
      </c>
      <c r="G14" s="149">
        <f>F14/F16*100</f>
        <v>1.1451533183128244</v>
      </c>
      <c r="H14" s="649">
        <v>0</v>
      </c>
      <c r="I14" s="645">
        <v>4214</v>
      </c>
      <c r="J14" s="95">
        <f t="shared" si="1"/>
        <v>4214</v>
      </c>
      <c r="K14" s="149">
        <f>J14/J16*100</f>
        <v>1.3090493394177929</v>
      </c>
      <c r="L14" s="96">
        <f>J14/F14*100</f>
        <v>118.10538116591928</v>
      </c>
    </row>
    <row r="15" spans="2:12" ht="16.5" thickBot="1" x14ac:dyDescent="0.3">
      <c r="B15" s="288" t="s">
        <v>73</v>
      </c>
      <c r="C15" s="1047" t="s">
        <v>533</v>
      </c>
      <c r="D15" s="206">
        <v>104</v>
      </c>
      <c r="E15" s="206">
        <v>4442</v>
      </c>
      <c r="F15" s="206">
        <f t="shared" si="0"/>
        <v>4546</v>
      </c>
      <c r="G15" s="149">
        <f>F15/F16*100</f>
        <v>1.4590434375140415</v>
      </c>
      <c r="H15" s="669">
        <v>98</v>
      </c>
      <c r="I15" s="646">
        <v>3041</v>
      </c>
      <c r="J15" s="95">
        <f t="shared" si="1"/>
        <v>3139</v>
      </c>
      <c r="K15" s="149">
        <f>J15/J16*100</f>
        <v>0.97510818140304989</v>
      </c>
      <c r="L15" s="96">
        <f>J15/F15*100</f>
        <v>69.049714034315883</v>
      </c>
    </row>
    <row r="16" spans="2:12" ht="16.5" thickBot="1" x14ac:dyDescent="0.3">
      <c r="B16" s="1274" t="s">
        <v>534</v>
      </c>
      <c r="C16" s="1275"/>
      <c r="D16" s="595">
        <f t="shared" ref="D16:K16" si="2">SUM(D9:D15)</f>
        <v>261296</v>
      </c>
      <c r="E16" s="595">
        <f t="shared" si="2"/>
        <v>50278</v>
      </c>
      <c r="F16" s="595">
        <f t="shared" si="2"/>
        <v>311574</v>
      </c>
      <c r="G16" s="596">
        <f t="shared" si="2"/>
        <v>100</v>
      </c>
      <c r="H16" s="595">
        <f t="shared" si="2"/>
        <v>268371</v>
      </c>
      <c r="I16" s="154">
        <f t="shared" si="2"/>
        <v>53542</v>
      </c>
      <c r="J16" s="154">
        <f t="shared" si="2"/>
        <v>321913</v>
      </c>
      <c r="K16" s="596">
        <f t="shared" si="2"/>
        <v>100</v>
      </c>
      <c r="L16" s="157">
        <f>J16/F16*100</f>
        <v>103.31831282456174</v>
      </c>
    </row>
    <row r="19" spans="4:10" x14ac:dyDescent="0.25">
      <c r="D19" s="927"/>
      <c r="F19" s="927"/>
      <c r="H19" s="927"/>
      <c r="J19" s="927"/>
    </row>
    <row r="20" spans="4:10" x14ac:dyDescent="0.25">
      <c r="D20" s="927"/>
      <c r="E20" s="927"/>
      <c r="F20" s="927"/>
      <c r="H20" s="927"/>
      <c r="I20" s="927"/>
      <c r="J20" s="927"/>
    </row>
    <row r="21" spans="4:10" x14ac:dyDescent="0.25">
      <c r="D21" s="927"/>
      <c r="F21" s="927"/>
      <c r="H21" s="927"/>
      <c r="J21" s="927"/>
    </row>
    <row r="23" spans="4:10" x14ac:dyDescent="0.25">
      <c r="E23" s="927"/>
      <c r="F23" s="927"/>
      <c r="I23" s="927"/>
      <c r="J23" s="927"/>
    </row>
    <row r="24" spans="4:10" x14ac:dyDescent="0.25">
      <c r="E24" s="927"/>
      <c r="F24" s="927"/>
      <c r="I24" s="927"/>
      <c r="J24" s="927"/>
    </row>
    <row r="25" spans="4:10" x14ac:dyDescent="0.25">
      <c r="E25" s="927"/>
      <c r="F25" s="927"/>
      <c r="I25" s="927"/>
      <c r="J25" s="927"/>
    </row>
    <row r="26" spans="4:10" x14ac:dyDescent="0.25">
      <c r="D26" s="927"/>
      <c r="E26" s="927"/>
      <c r="F26" s="927"/>
      <c r="H26" s="927"/>
      <c r="I26" s="927"/>
      <c r="J26" s="927"/>
    </row>
  </sheetData>
  <mergeCells count="15">
    <mergeCell ref="B16:C16"/>
    <mergeCell ref="B4:L4"/>
    <mergeCell ref="B5:B7"/>
    <mergeCell ref="C5:C7"/>
    <mergeCell ref="D5:G5"/>
    <mergeCell ref="H5:K5"/>
    <mergeCell ref="D6:D7"/>
    <mergeCell ref="E6:E7"/>
    <mergeCell ref="F6:F7"/>
    <mergeCell ref="G6:G7"/>
    <mergeCell ref="H6:H7"/>
    <mergeCell ref="I6:I7"/>
    <mergeCell ref="J6:J7"/>
    <mergeCell ref="K6:K7"/>
    <mergeCell ref="L6:L7"/>
  </mergeCells>
  <pageMargins left="0.7" right="0.7" top="0.75" bottom="0.75" header="0.3" footer="0.3"/>
  <pageSetup orientation="portrait" r:id="rId1"/>
  <ignoredErrors>
    <ignoredError sqref="D16:E16 H16:I16" formulaRange="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C21" sqref="C21"/>
    </sheetView>
  </sheetViews>
  <sheetFormatPr defaultRowHeight="15" x14ac:dyDescent="0.25"/>
  <cols>
    <col min="2" max="2" width="7.140625" customWidth="1"/>
    <col min="3" max="3" width="29.5703125" customWidth="1"/>
    <col min="4" max="4" width="15" customWidth="1"/>
    <col min="5" max="5" width="12.7109375" customWidth="1"/>
    <col min="6" max="6" width="13.140625" customWidth="1"/>
    <col min="7" max="7" width="12.5703125" customWidth="1"/>
    <col min="8" max="8" width="13.85546875" customWidth="1"/>
    <col min="9" max="9" width="14" customWidth="1"/>
    <col min="10" max="10" width="14.7109375" customWidth="1"/>
  </cols>
  <sheetData>
    <row r="2" spans="2:10" x14ac:dyDescent="0.25">
      <c r="B2" s="151"/>
      <c r="C2" s="151"/>
      <c r="D2" s="151"/>
      <c r="E2" s="151"/>
      <c r="F2" s="151"/>
      <c r="G2" s="151"/>
      <c r="H2" s="151"/>
      <c r="I2" s="151"/>
      <c r="J2" s="151"/>
    </row>
    <row r="3" spans="2:10" ht="20.100000000000001" customHeight="1" thickBot="1" x14ac:dyDescent="0.3">
      <c r="B3" s="147"/>
      <c r="C3" s="1"/>
      <c r="D3" s="1"/>
      <c r="E3" s="1"/>
      <c r="F3" s="1"/>
      <c r="G3" s="1"/>
      <c r="H3" s="1"/>
      <c r="I3" s="1"/>
      <c r="J3" s="150" t="s">
        <v>535</v>
      </c>
    </row>
    <row r="4" spans="2:10" ht="16.5" thickBot="1" x14ac:dyDescent="0.3">
      <c r="B4" s="1289" t="s">
        <v>536</v>
      </c>
      <c r="C4" s="1290"/>
      <c r="D4" s="1290"/>
      <c r="E4" s="1290"/>
      <c r="F4" s="1290"/>
      <c r="G4" s="1290"/>
      <c r="H4" s="1290"/>
      <c r="I4" s="1290"/>
      <c r="J4" s="1291"/>
    </row>
    <row r="5" spans="2:10" ht="15.75" x14ac:dyDescent="0.25">
      <c r="B5" s="1250" t="s">
        <v>167</v>
      </c>
      <c r="C5" s="1245" t="s">
        <v>186</v>
      </c>
      <c r="D5" s="1292" t="s">
        <v>119</v>
      </c>
      <c r="E5" s="1292"/>
      <c r="F5" s="1292"/>
      <c r="G5" s="1292" t="s">
        <v>154</v>
      </c>
      <c r="H5" s="1292"/>
      <c r="I5" s="1292"/>
      <c r="J5" s="775" t="s">
        <v>196</v>
      </c>
    </row>
    <row r="6" spans="2:10" ht="16.5" thickBot="1" x14ac:dyDescent="0.3">
      <c r="B6" s="1279"/>
      <c r="C6" s="1246"/>
      <c r="D6" s="973" t="s">
        <v>519</v>
      </c>
      <c r="E6" s="973" t="s">
        <v>520</v>
      </c>
      <c r="F6" s="973" t="s">
        <v>192</v>
      </c>
      <c r="G6" s="973" t="s">
        <v>519</v>
      </c>
      <c r="H6" s="973" t="s">
        <v>520</v>
      </c>
      <c r="I6" s="973" t="s">
        <v>192</v>
      </c>
      <c r="J6" s="291" t="s">
        <v>114</v>
      </c>
    </row>
    <row r="7" spans="2:10" ht="12" customHeight="1" thickBot="1" x14ac:dyDescent="0.3">
      <c r="B7" s="599">
        <v>1</v>
      </c>
      <c r="C7" s="593">
        <v>2</v>
      </c>
      <c r="D7" s="593">
        <v>3</v>
      </c>
      <c r="E7" s="593">
        <v>4</v>
      </c>
      <c r="F7" s="593" t="s">
        <v>90</v>
      </c>
      <c r="G7" s="593">
        <v>6</v>
      </c>
      <c r="H7" s="593">
        <v>7</v>
      </c>
      <c r="I7" s="593" t="s">
        <v>95</v>
      </c>
      <c r="J7" s="594">
        <v>9</v>
      </c>
    </row>
    <row r="8" spans="2:10" ht="15.75" x14ac:dyDescent="0.25">
      <c r="B8" s="152" t="s">
        <v>67</v>
      </c>
      <c r="C8" s="779" t="s">
        <v>537</v>
      </c>
      <c r="D8" s="95">
        <v>389972</v>
      </c>
      <c r="E8" s="95">
        <v>150918</v>
      </c>
      <c r="F8" s="95">
        <f>D8+E8</f>
        <v>540890</v>
      </c>
      <c r="G8" s="668">
        <v>389937</v>
      </c>
      <c r="H8" s="668">
        <v>157239</v>
      </c>
      <c r="I8" s="95">
        <f>G8+H8</f>
        <v>547176</v>
      </c>
      <c r="J8" s="96">
        <f>I8/F8*100</f>
        <v>101.16215866442344</v>
      </c>
    </row>
    <row r="9" spans="2:10" ht="16.5" thickBot="1" x14ac:dyDescent="0.3">
      <c r="B9" s="152" t="s">
        <v>68</v>
      </c>
      <c r="C9" s="779" t="s">
        <v>538</v>
      </c>
      <c r="D9" s="95">
        <v>4108</v>
      </c>
      <c r="E9" s="95">
        <v>2936</v>
      </c>
      <c r="F9" s="95">
        <f>D9+E9</f>
        <v>7044</v>
      </c>
      <c r="G9" s="646">
        <v>4027</v>
      </c>
      <c r="H9" s="646">
        <v>3613</v>
      </c>
      <c r="I9" s="95">
        <f>G9+H9</f>
        <v>7640</v>
      </c>
      <c r="J9" s="96">
        <f>I9/F9*100</f>
        <v>108.46110164679159</v>
      </c>
    </row>
    <row r="10" spans="2:10" ht="16.5" thickBot="1" x14ac:dyDescent="0.3">
      <c r="B10" s="1287" t="s">
        <v>539</v>
      </c>
      <c r="C10" s="1288"/>
      <c r="D10" s="597">
        <f t="shared" ref="D10:I10" si="0">D8-D9</f>
        <v>385864</v>
      </c>
      <c r="E10" s="597">
        <f t="shared" si="0"/>
        <v>147982</v>
      </c>
      <c r="F10" s="597">
        <f>F8-F9</f>
        <v>533846</v>
      </c>
      <c r="G10" s="154">
        <f t="shared" si="0"/>
        <v>385910</v>
      </c>
      <c r="H10" s="154">
        <f t="shared" si="0"/>
        <v>153626</v>
      </c>
      <c r="I10" s="154">
        <f t="shared" si="0"/>
        <v>539536</v>
      </c>
      <c r="J10" s="598">
        <f>I10/F10*100</f>
        <v>101.06585045125374</v>
      </c>
    </row>
  </sheetData>
  <mergeCells count="6">
    <mergeCell ref="B10:C10"/>
    <mergeCell ref="B4:J4"/>
    <mergeCell ref="B5:B6"/>
    <mergeCell ref="C5:C6"/>
    <mergeCell ref="D5:F5"/>
    <mergeCell ref="G5:I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3"/>
  <sheetViews>
    <sheetView workbookViewId="0">
      <selection activeCell="C26" sqref="C26"/>
    </sheetView>
  </sheetViews>
  <sheetFormatPr defaultRowHeight="15.75" x14ac:dyDescent="0.25"/>
  <cols>
    <col min="1" max="1" width="9.140625" style="1"/>
    <col min="2" max="2" width="7.85546875" style="1" customWidth="1"/>
    <col min="3" max="3" width="26.28515625" style="1" customWidth="1"/>
    <col min="4" max="4" width="19.7109375" style="1" customWidth="1"/>
    <col min="5" max="5" width="17.42578125" style="1" customWidth="1"/>
    <col min="6" max="6" width="16.42578125" style="1" customWidth="1"/>
    <col min="7" max="7" width="15" style="1" customWidth="1"/>
    <col min="8" max="8" width="13.28515625" style="1" customWidth="1"/>
    <col min="9" max="16384" width="9.140625" style="1"/>
  </cols>
  <sheetData>
    <row r="3" spans="2:8" ht="16.5" thickBot="1" x14ac:dyDescent="0.3">
      <c r="H3" s="150" t="s">
        <v>535</v>
      </c>
    </row>
    <row r="4" spans="2:8" ht="16.5" thickBot="1" x14ac:dyDescent="0.3">
      <c r="B4" s="1289" t="s">
        <v>540</v>
      </c>
      <c r="C4" s="1290"/>
      <c r="D4" s="1290"/>
      <c r="E4" s="1290"/>
      <c r="F4" s="1290"/>
      <c r="G4" s="1290"/>
      <c r="H4" s="1291"/>
    </row>
    <row r="5" spans="2:8" ht="15.75" customHeight="1" x14ac:dyDescent="0.25">
      <c r="B5" s="1250" t="s">
        <v>167</v>
      </c>
      <c r="C5" s="1217" t="s">
        <v>541</v>
      </c>
      <c r="D5" s="1217" t="s">
        <v>542</v>
      </c>
      <c r="E5" s="1048" t="s">
        <v>543</v>
      </c>
      <c r="F5" s="1048" t="s">
        <v>544</v>
      </c>
      <c r="G5" s="1217" t="s">
        <v>192</v>
      </c>
      <c r="H5" s="1298" t="s">
        <v>7</v>
      </c>
    </row>
    <row r="6" spans="2:8" ht="16.5" thickBot="1" x14ac:dyDescent="0.3">
      <c r="B6" s="1279"/>
      <c r="C6" s="1218"/>
      <c r="D6" s="1218"/>
      <c r="E6" s="1049" t="s">
        <v>545</v>
      </c>
      <c r="F6" s="1049" t="s">
        <v>546</v>
      </c>
      <c r="G6" s="1218"/>
      <c r="H6" s="1299"/>
    </row>
    <row r="7" spans="2:8" ht="16.5" thickBot="1" x14ac:dyDescent="0.3">
      <c r="B7" s="592">
        <v>1</v>
      </c>
      <c r="C7" s="601">
        <v>2</v>
      </c>
      <c r="D7" s="601">
        <v>3</v>
      </c>
      <c r="E7" s="601">
        <v>4</v>
      </c>
      <c r="F7" s="601">
        <v>5</v>
      </c>
      <c r="G7" s="601" t="s">
        <v>96</v>
      </c>
      <c r="H7" s="602">
        <v>7</v>
      </c>
    </row>
    <row r="8" spans="2:8" x14ac:dyDescent="0.25">
      <c r="B8" s="692" t="s">
        <v>67</v>
      </c>
      <c r="C8" s="1293" t="s">
        <v>551</v>
      </c>
      <c r="D8" s="1293"/>
      <c r="E8" s="693"/>
      <c r="F8" s="694"/>
      <c r="G8" s="695"/>
      <c r="H8" s="696"/>
    </row>
    <row r="9" spans="2:8" x14ac:dyDescent="0.25">
      <c r="B9" s="161" t="s">
        <v>61</v>
      </c>
      <c r="C9" s="779" t="s">
        <v>547</v>
      </c>
      <c r="D9" s="649">
        <v>186</v>
      </c>
      <c r="E9" s="645">
        <v>8418</v>
      </c>
      <c r="F9" s="649">
        <v>37</v>
      </c>
      <c r="G9" s="95">
        <f>D9+E9+F9</f>
        <v>8641</v>
      </c>
      <c r="H9" s="289">
        <f>G9/G$14*100</f>
        <v>54.891373396010664</v>
      </c>
    </row>
    <row r="10" spans="2:8" x14ac:dyDescent="0.25">
      <c r="B10" s="161" t="s">
        <v>62</v>
      </c>
      <c r="C10" s="779" t="s">
        <v>548</v>
      </c>
      <c r="D10" s="649">
        <v>112</v>
      </c>
      <c r="E10" s="645">
        <v>3091</v>
      </c>
      <c r="F10" s="649">
        <v>3</v>
      </c>
      <c r="G10" s="95">
        <f>D10+E10+F10</f>
        <v>3206</v>
      </c>
      <c r="H10" s="289">
        <f t="shared" ref="H10:H13" si="0">G10/G$14*100</f>
        <v>20.365900139753528</v>
      </c>
    </row>
    <row r="11" spans="2:8" x14ac:dyDescent="0.25">
      <c r="B11" s="161" t="s">
        <v>63</v>
      </c>
      <c r="C11" s="779" t="s">
        <v>549</v>
      </c>
      <c r="D11" s="649">
        <v>50</v>
      </c>
      <c r="E11" s="645">
        <v>1056</v>
      </c>
      <c r="F11" s="649">
        <v>1</v>
      </c>
      <c r="G11" s="95">
        <f>D11+E11+F11</f>
        <v>1107</v>
      </c>
      <c r="H11" s="289">
        <f t="shared" si="0"/>
        <v>7.0321433108880695</v>
      </c>
    </row>
    <row r="12" spans="2:8" x14ac:dyDescent="0.25">
      <c r="B12" s="161" t="s">
        <v>64</v>
      </c>
      <c r="C12" s="779" t="s">
        <v>550</v>
      </c>
      <c r="D12" s="649">
        <v>94</v>
      </c>
      <c r="E12" s="645">
        <v>2534</v>
      </c>
      <c r="F12" s="649">
        <v>4</v>
      </c>
      <c r="G12" s="95">
        <f>D12+E12+F12</f>
        <v>2632</v>
      </c>
      <c r="H12" s="289">
        <f t="shared" si="0"/>
        <v>16.719603608181934</v>
      </c>
    </row>
    <row r="13" spans="2:8" ht="16.5" thickBot="1" x14ac:dyDescent="0.3">
      <c r="B13" s="161" t="s">
        <v>65</v>
      </c>
      <c r="C13" s="780" t="s">
        <v>289</v>
      </c>
      <c r="D13" s="669">
        <v>19</v>
      </c>
      <c r="E13" s="669">
        <v>137</v>
      </c>
      <c r="F13" s="669">
        <v>0</v>
      </c>
      <c r="G13" s="95">
        <f>D13+E13+F13</f>
        <v>156</v>
      </c>
      <c r="H13" s="289">
        <f t="shared" si="0"/>
        <v>0.99097954516579845</v>
      </c>
    </row>
    <row r="14" spans="2:8" ht="16.5" thickBot="1" x14ac:dyDescent="0.3">
      <c r="B14" s="1294" t="s">
        <v>552</v>
      </c>
      <c r="C14" s="1295"/>
      <c r="D14" s="670">
        <f>SUM(D9:D13)</f>
        <v>461</v>
      </c>
      <c r="E14" s="670">
        <f>SUM(E9:E13)</f>
        <v>15236</v>
      </c>
      <c r="F14" s="670">
        <f>SUM(F9:F13)</f>
        <v>45</v>
      </c>
      <c r="G14" s="154">
        <f>SUM(G9:G13)</f>
        <v>15742</v>
      </c>
      <c r="H14" s="157">
        <f>SUM(H9:H13)</f>
        <v>100</v>
      </c>
    </row>
    <row r="15" spans="2:8" x14ac:dyDescent="0.25">
      <c r="B15" s="697" t="s">
        <v>68</v>
      </c>
      <c r="C15" s="1296" t="s">
        <v>288</v>
      </c>
      <c r="D15" s="1296"/>
      <c r="E15" s="698"/>
      <c r="F15" s="698"/>
      <c r="G15" s="699"/>
      <c r="H15" s="700"/>
    </row>
    <row r="16" spans="2:8" x14ac:dyDescent="0.25">
      <c r="B16" s="82" t="s">
        <v>61</v>
      </c>
      <c r="C16" s="779" t="s">
        <v>547</v>
      </c>
      <c r="D16" s="645">
        <v>1778</v>
      </c>
      <c r="E16" s="645">
        <v>70488</v>
      </c>
      <c r="F16" s="649">
        <v>251</v>
      </c>
      <c r="G16" s="95">
        <f t="shared" ref="G16:G21" si="1">D16+E16+F16</f>
        <v>72517</v>
      </c>
      <c r="H16" s="289">
        <f>G16/G22*100</f>
        <v>13.790670563915707</v>
      </c>
    </row>
    <row r="17" spans="2:8" x14ac:dyDescent="0.25">
      <c r="B17" s="82" t="s">
        <v>62</v>
      </c>
      <c r="C17" s="779" t="s">
        <v>548</v>
      </c>
      <c r="D17" s="649">
        <v>477</v>
      </c>
      <c r="E17" s="645">
        <v>9974</v>
      </c>
      <c r="F17" s="649">
        <v>48</v>
      </c>
      <c r="G17" s="95">
        <f t="shared" si="1"/>
        <v>10499</v>
      </c>
      <c r="H17" s="289">
        <f>G17/G22*100</f>
        <v>1.996611142912021</v>
      </c>
    </row>
    <row r="18" spans="2:8" x14ac:dyDescent="0.25">
      <c r="B18" s="82" t="s">
        <v>63</v>
      </c>
      <c r="C18" s="779" t="s">
        <v>549</v>
      </c>
      <c r="D18" s="645">
        <v>4634</v>
      </c>
      <c r="E18" s="645">
        <v>160215</v>
      </c>
      <c r="F18" s="649">
        <v>377</v>
      </c>
      <c r="G18" s="95">
        <f t="shared" si="1"/>
        <v>165226</v>
      </c>
      <c r="H18" s="289">
        <f>G18/G22*100</f>
        <v>31.421285141325988</v>
      </c>
    </row>
    <row r="19" spans="2:8" x14ac:dyDescent="0.25">
      <c r="B19" s="82" t="s">
        <v>64</v>
      </c>
      <c r="C19" s="779" t="s">
        <v>550</v>
      </c>
      <c r="D19" s="649">
        <v>247</v>
      </c>
      <c r="E19" s="645">
        <v>9638</v>
      </c>
      <c r="F19" s="649">
        <v>23</v>
      </c>
      <c r="G19" s="95">
        <f t="shared" si="1"/>
        <v>9908</v>
      </c>
      <c r="H19" s="289">
        <f>G19/G22*100</f>
        <v>1.8842197546406612</v>
      </c>
    </row>
    <row r="20" spans="2:8" x14ac:dyDescent="0.25">
      <c r="B20" s="82" t="s">
        <v>65</v>
      </c>
      <c r="C20" s="1050" t="s">
        <v>553</v>
      </c>
      <c r="D20" s="645">
        <v>3054</v>
      </c>
      <c r="E20" s="645">
        <v>125201</v>
      </c>
      <c r="F20" s="649">
        <v>248</v>
      </c>
      <c r="G20" s="95">
        <f t="shared" si="1"/>
        <v>128503</v>
      </c>
      <c r="H20" s="289">
        <f>G20/G22*100</f>
        <v>24.437615172647245</v>
      </c>
    </row>
    <row r="21" spans="2:8" ht="16.5" thickBot="1" x14ac:dyDescent="0.3">
      <c r="B21" s="82" t="s">
        <v>66</v>
      </c>
      <c r="C21" s="1051" t="s">
        <v>289</v>
      </c>
      <c r="D21" s="646">
        <v>18253</v>
      </c>
      <c r="E21" s="646">
        <v>119998</v>
      </c>
      <c r="F21" s="646">
        <v>937</v>
      </c>
      <c r="G21" s="95">
        <f t="shared" si="1"/>
        <v>139188</v>
      </c>
      <c r="H21" s="289">
        <f>G21/G22*100</f>
        <v>26.469598224558371</v>
      </c>
    </row>
    <row r="22" spans="2:8" ht="16.5" thickBot="1" x14ac:dyDescent="0.3">
      <c r="B22" s="1274" t="s">
        <v>554</v>
      </c>
      <c r="C22" s="1275"/>
      <c r="D22" s="154">
        <f>SUM(D16:D21)</f>
        <v>28443</v>
      </c>
      <c r="E22" s="154">
        <f>SUM(E16:E21)</f>
        <v>495514</v>
      </c>
      <c r="F22" s="154">
        <f>SUM(F16:F21)</f>
        <v>1884</v>
      </c>
      <c r="G22" s="154">
        <f>SUM(G16:G21)</f>
        <v>525841</v>
      </c>
      <c r="H22" s="157">
        <f>SUM(H16:H21)</f>
        <v>99.999999999999986</v>
      </c>
    </row>
    <row r="23" spans="2:8" ht="16.5" thickBot="1" x14ac:dyDescent="0.3">
      <c r="B23" s="1297" t="s">
        <v>555</v>
      </c>
      <c r="C23" s="1282"/>
      <c r="D23" s="153">
        <f>D14+D22</f>
        <v>28904</v>
      </c>
      <c r="E23" s="153">
        <f>E14+E22</f>
        <v>510750</v>
      </c>
      <c r="F23" s="153">
        <f>F14+F22</f>
        <v>1929</v>
      </c>
      <c r="G23" s="153">
        <f>G14+G22</f>
        <v>541583</v>
      </c>
      <c r="H23" s="291" t="s">
        <v>25</v>
      </c>
    </row>
  </sheetData>
  <mergeCells count="11">
    <mergeCell ref="B4:H4"/>
    <mergeCell ref="B5:B6"/>
    <mergeCell ref="C5:C6"/>
    <mergeCell ref="D5:D6"/>
    <mergeCell ref="G5:G6"/>
    <mergeCell ref="H5:H6"/>
    <mergeCell ref="C8:D8"/>
    <mergeCell ref="B14:C14"/>
    <mergeCell ref="C15:D15"/>
    <mergeCell ref="B22:C22"/>
    <mergeCell ref="B23:C23"/>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
  <sheetViews>
    <sheetView workbookViewId="0">
      <selection activeCell="C21" sqref="C21"/>
    </sheetView>
  </sheetViews>
  <sheetFormatPr defaultRowHeight="15" x14ac:dyDescent="0.25"/>
  <cols>
    <col min="1" max="1" width="9.140625" style="159"/>
    <col min="2" max="2" width="7" style="159" customWidth="1"/>
    <col min="3" max="3" width="14.28515625" style="159" customWidth="1"/>
    <col min="4" max="4" width="15.5703125" style="159" customWidth="1"/>
    <col min="5" max="5" width="15" style="159" customWidth="1"/>
    <col min="6" max="6" width="12.28515625" style="159" customWidth="1"/>
    <col min="7" max="7" width="15.5703125" style="159" customWidth="1"/>
    <col min="8" max="8" width="14.140625" style="159" customWidth="1"/>
    <col min="9" max="9" width="15.85546875" style="159" customWidth="1"/>
    <col min="10" max="10" width="14.28515625" style="159" customWidth="1"/>
    <col min="11" max="12" width="15.140625" style="159" customWidth="1"/>
    <col min="13" max="13" width="13.42578125" style="159" customWidth="1"/>
    <col min="14" max="14" width="19.85546875" style="159" customWidth="1"/>
    <col min="15" max="16384" width="9.140625" style="159"/>
  </cols>
  <sheetData>
    <row r="2" spans="2:14" ht="15.75" x14ac:dyDescent="0.25">
      <c r="B2" s="158"/>
      <c r="C2" s="2"/>
      <c r="D2" s="2"/>
      <c r="E2" s="2"/>
      <c r="F2" s="2"/>
      <c r="G2" s="2"/>
      <c r="H2" s="2"/>
      <c r="I2" s="2"/>
      <c r="J2" s="2"/>
      <c r="K2" s="2"/>
      <c r="L2" s="2"/>
      <c r="M2" s="2"/>
      <c r="N2" s="2"/>
    </row>
    <row r="3" spans="2:14" ht="16.5" thickBot="1" x14ac:dyDescent="0.3">
      <c r="B3" s="158" t="s">
        <v>50</v>
      </c>
      <c r="C3" s="2"/>
      <c r="D3" s="2"/>
      <c r="E3" s="2"/>
      <c r="F3" s="2"/>
      <c r="G3" s="2"/>
      <c r="H3" s="2"/>
      <c r="I3" s="2"/>
      <c r="J3" s="2"/>
      <c r="K3" s="2"/>
      <c r="L3" s="2"/>
      <c r="M3" s="2"/>
      <c r="N3" s="160" t="s">
        <v>524</v>
      </c>
    </row>
    <row r="4" spans="2:14" ht="16.5" thickBot="1" x14ac:dyDescent="0.3">
      <c r="B4" s="1304" t="s">
        <v>556</v>
      </c>
      <c r="C4" s="1305"/>
      <c r="D4" s="1305"/>
      <c r="E4" s="1305"/>
      <c r="F4" s="1305"/>
      <c r="G4" s="1305"/>
      <c r="H4" s="1305"/>
      <c r="I4" s="1305"/>
      <c r="J4" s="1305"/>
      <c r="K4" s="1305"/>
      <c r="L4" s="1305"/>
      <c r="M4" s="1305"/>
      <c r="N4" s="1306"/>
    </row>
    <row r="5" spans="2:14" ht="15.75" customHeight="1" x14ac:dyDescent="0.25">
      <c r="B5" s="1116" t="s">
        <v>167</v>
      </c>
      <c r="C5" s="1117" t="s">
        <v>557</v>
      </c>
      <c r="D5" s="1117" t="s">
        <v>558</v>
      </c>
      <c r="E5" s="1117" t="s">
        <v>559</v>
      </c>
      <c r="F5" s="1117" t="s">
        <v>560</v>
      </c>
      <c r="G5" s="1117" t="s">
        <v>561</v>
      </c>
      <c r="H5" s="1117"/>
      <c r="I5" s="1117" t="s">
        <v>562</v>
      </c>
      <c r="J5" s="1117" t="s">
        <v>563</v>
      </c>
      <c r="K5" s="1117"/>
      <c r="L5" s="1117"/>
      <c r="M5" s="1117"/>
      <c r="N5" s="1118" t="s">
        <v>564</v>
      </c>
    </row>
    <row r="6" spans="2:14" ht="15" customHeight="1" x14ac:dyDescent="0.25">
      <c r="B6" s="1307"/>
      <c r="C6" s="1300"/>
      <c r="D6" s="1300"/>
      <c r="E6" s="1300"/>
      <c r="F6" s="1300"/>
      <c r="G6" s="1300" t="s">
        <v>558</v>
      </c>
      <c r="H6" s="1300" t="s">
        <v>565</v>
      </c>
      <c r="I6" s="1301"/>
      <c r="J6" s="1301" t="s">
        <v>566</v>
      </c>
      <c r="K6" s="1300" t="s">
        <v>567</v>
      </c>
      <c r="L6" s="1300" t="s">
        <v>568</v>
      </c>
      <c r="M6" s="1301" t="s">
        <v>569</v>
      </c>
      <c r="N6" s="1308"/>
    </row>
    <row r="7" spans="2:14" ht="15.75" customHeight="1" thickBot="1" x14ac:dyDescent="0.3">
      <c r="B7" s="1111"/>
      <c r="C7" s="1112"/>
      <c r="D7" s="1112"/>
      <c r="E7" s="1112"/>
      <c r="F7" s="1112"/>
      <c r="G7" s="1112"/>
      <c r="H7" s="1112"/>
      <c r="I7" s="1112"/>
      <c r="J7" s="1112"/>
      <c r="K7" s="1112"/>
      <c r="L7" s="1112"/>
      <c r="M7" s="1112"/>
      <c r="N7" s="1309"/>
    </row>
    <row r="8" spans="2:14" s="293" customFormat="1" ht="13.5" thickBot="1" x14ac:dyDescent="0.25">
      <c r="B8" s="606">
        <v>1</v>
      </c>
      <c r="C8" s="607">
        <v>2</v>
      </c>
      <c r="D8" s="607">
        <v>3</v>
      </c>
      <c r="E8" s="607">
        <v>4</v>
      </c>
      <c r="F8" s="608">
        <v>5</v>
      </c>
      <c r="G8" s="607">
        <v>6</v>
      </c>
      <c r="H8" s="607">
        <v>7</v>
      </c>
      <c r="I8" s="607">
        <v>8</v>
      </c>
      <c r="J8" s="607" t="s">
        <v>125</v>
      </c>
      <c r="K8" s="607" t="s">
        <v>126</v>
      </c>
      <c r="L8" s="607" t="s">
        <v>127</v>
      </c>
      <c r="M8" s="607">
        <v>12</v>
      </c>
      <c r="N8" s="609" t="s">
        <v>128</v>
      </c>
    </row>
    <row r="9" spans="2:14" ht="15.95" customHeight="1" x14ac:dyDescent="0.25">
      <c r="B9" s="161" t="s">
        <v>67</v>
      </c>
      <c r="C9" s="603">
        <v>0</v>
      </c>
      <c r="D9" s="604">
        <v>0</v>
      </c>
      <c r="E9" s="668">
        <v>520763</v>
      </c>
      <c r="F9" s="605">
        <f>E9/E15*100</f>
        <v>96.155713897962087</v>
      </c>
      <c r="G9" s="604">
        <v>0</v>
      </c>
      <c r="H9" s="653">
        <v>197</v>
      </c>
      <c r="I9" s="653">
        <v>380</v>
      </c>
      <c r="J9" s="653">
        <v>0</v>
      </c>
      <c r="K9" s="653">
        <v>0</v>
      </c>
      <c r="L9" s="653">
        <v>0</v>
      </c>
      <c r="M9" s="663">
        <v>0</v>
      </c>
      <c r="N9" s="83">
        <f t="shared" ref="N9:N15" si="0">J9+K9+L9+M9</f>
        <v>0</v>
      </c>
    </row>
    <row r="10" spans="2:14" ht="15.95" customHeight="1" x14ac:dyDescent="0.25">
      <c r="B10" s="161" t="s">
        <v>68</v>
      </c>
      <c r="C10" s="603" t="s">
        <v>51</v>
      </c>
      <c r="D10" s="604">
        <v>0.02</v>
      </c>
      <c r="E10" s="645">
        <v>7060</v>
      </c>
      <c r="F10" s="605">
        <f>E10/E15*100</f>
        <v>1.3035859692789471</v>
      </c>
      <c r="G10" s="604">
        <v>0.02</v>
      </c>
      <c r="H10" s="649">
        <v>117</v>
      </c>
      <c r="I10" s="649">
        <v>0</v>
      </c>
      <c r="J10" s="690">
        <v>142</v>
      </c>
      <c r="K10" s="649">
        <v>2</v>
      </c>
      <c r="L10" s="649">
        <v>0</v>
      </c>
      <c r="M10" s="664">
        <v>1</v>
      </c>
      <c r="N10" s="83">
        <f t="shared" si="0"/>
        <v>145</v>
      </c>
    </row>
    <row r="11" spans="2:14" ht="15.95" customHeight="1" x14ac:dyDescent="0.25">
      <c r="B11" s="161" t="s">
        <v>69</v>
      </c>
      <c r="C11" s="603" t="s">
        <v>52</v>
      </c>
      <c r="D11" s="604">
        <v>0.15</v>
      </c>
      <c r="E11" s="645">
        <v>5971</v>
      </c>
      <c r="F11" s="605">
        <f>E11/E15*100</f>
        <v>1.1025087567371945</v>
      </c>
      <c r="G11" s="604">
        <v>1</v>
      </c>
      <c r="H11" s="649">
        <v>68</v>
      </c>
      <c r="I11" s="649">
        <v>0</v>
      </c>
      <c r="J11" s="690">
        <v>896</v>
      </c>
      <c r="K11" s="649">
        <v>68</v>
      </c>
      <c r="L11" s="649">
        <v>0</v>
      </c>
      <c r="M11" s="664">
        <v>24</v>
      </c>
      <c r="N11" s="83">
        <f t="shared" si="0"/>
        <v>988</v>
      </c>
    </row>
    <row r="12" spans="2:14" ht="15.95" customHeight="1" x14ac:dyDescent="0.25">
      <c r="B12" s="161" t="s">
        <v>70</v>
      </c>
      <c r="C12" s="603" t="s">
        <v>53</v>
      </c>
      <c r="D12" s="604">
        <v>0.5</v>
      </c>
      <c r="E12" s="645">
        <v>2865</v>
      </c>
      <c r="F12" s="605">
        <f>E12/E15*100</f>
        <v>0.52900478781645655</v>
      </c>
      <c r="G12" s="604">
        <v>1</v>
      </c>
      <c r="H12" s="649">
        <v>80</v>
      </c>
      <c r="I12" s="649">
        <v>0</v>
      </c>
      <c r="J12" s="581">
        <v>1432</v>
      </c>
      <c r="K12" s="649">
        <v>80</v>
      </c>
      <c r="L12" s="649">
        <v>0</v>
      </c>
      <c r="M12" s="664">
        <v>13</v>
      </c>
      <c r="N12" s="83">
        <f t="shared" si="0"/>
        <v>1525</v>
      </c>
    </row>
    <row r="13" spans="2:14" ht="15.95" customHeight="1" x14ac:dyDescent="0.25">
      <c r="B13" s="161" t="s">
        <v>71</v>
      </c>
      <c r="C13" s="603" t="s">
        <v>54</v>
      </c>
      <c r="D13" s="604">
        <v>0.8</v>
      </c>
      <c r="E13" s="645">
        <v>1569</v>
      </c>
      <c r="F13" s="605">
        <f>E13/E15*100</f>
        <v>0.28970628694032124</v>
      </c>
      <c r="G13" s="604">
        <v>1</v>
      </c>
      <c r="H13" s="649">
        <v>77</v>
      </c>
      <c r="I13" s="649">
        <v>0</v>
      </c>
      <c r="J13" s="581">
        <v>1256</v>
      </c>
      <c r="K13" s="649">
        <v>77</v>
      </c>
      <c r="L13" s="649">
        <v>0</v>
      </c>
      <c r="M13" s="664">
        <v>4</v>
      </c>
      <c r="N13" s="83">
        <f t="shared" si="0"/>
        <v>1337</v>
      </c>
    </row>
    <row r="14" spans="2:14" ht="15.95" customHeight="1" thickBot="1" x14ac:dyDescent="0.3">
      <c r="B14" s="161" t="s">
        <v>72</v>
      </c>
      <c r="C14" s="603" t="s">
        <v>55</v>
      </c>
      <c r="D14" s="604">
        <v>1</v>
      </c>
      <c r="E14" s="646">
        <v>3355</v>
      </c>
      <c r="F14" s="605">
        <f>E14/E15*100</f>
        <v>0.61948030126499531</v>
      </c>
      <c r="G14" s="604">
        <v>1</v>
      </c>
      <c r="H14" s="669">
        <v>288</v>
      </c>
      <c r="I14" s="669">
        <v>0</v>
      </c>
      <c r="J14" s="581">
        <v>3355</v>
      </c>
      <c r="K14" s="669">
        <v>288</v>
      </c>
      <c r="L14" s="669">
        <v>0</v>
      </c>
      <c r="M14" s="651">
        <v>2</v>
      </c>
      <c r="N14" s="83">
        <f t="shared" si="0"/>
        <v>3645</v>
      </c>
    </row>
    <row r="15" spans="2:14" ht="15.95" customHeight="1" thickBot="1" x14ac:dyDescent="0.3">
      <c r="B15" s="1302" t="s">
        <v>192</v>
      </c>
      <c r="C15" s="1303"/>
      <c r="D15" s="1303"/>
      <c r="E15" s="163">
        <f>SUM(E9:E14)</f>
        <v>541583</v>
      </c>
      <c r="F15" s="171">
        <f>SUM(F9:F14)</f>
        <v>100</v>
      </c>
      <c r="G15" s="610"/>
      <c r="H15" s="285">
        <f t="shared" ref="H15:M15" si="1">SUM(H9:H14)</f>
        <v>827</v>
      </c>
      <c r="I15" s="285">
        <f t="shared" si="1"/>
        <v>380</v>
      </c>
      <c r="J15" s="163">
        <f t="shared" si="1"/>
        <v>7081</v>
      </c>
      <c r="K15" s="164">
        <f t="shared" si="1"/>
        <v>515</v>
      </c>
      <c r="L15" s="285">
        <f t="shared" si="1"/>
        <v>0</v>
      </c>
      <c r="M15" s="285">
        <f t="shared" si="1"/>
        <v>44</v>
      </c>
      <c r="N15" s="165">
        <f t="shared" si="0"/>
        <v>7640</v>
      </c>
    </row>
    <row r="16" spans="2:14" ht="15.95" customHeight="1" thickBot="1" x14ac:dyDescent="0.3">
      <c r="B16" s="166" t="s">
        <v>73</v>
      </c>
      <c r="C16" s="162" t="s">
        <v>570</v>
      </c>
      <c r="D16" s="162" t="s">
        <v>571</v>
      </c>
      <c r="E16" s="77">
        <v>1989</v>
      </c>
      <c r="F16" s="78" t="s">
        <v>97</v>
      </c>
      <c r="G16" s="167" t="s">
        <v>25</v>
      </c>
      <c r="H16" s="79">
        <v>508</v>
      </c>
      <c r="I16" s="168" t="s">
        <v>124</v>
      </c>
      <c r="J16" s="168" t="s">
        <v>124</v>
      </c>
      <c r="K16" s="168" t="s">
        <v>124</v>
      </c>
      <c r="L16" s="168" t="s">
        <v>124</v>
      </c>
      <c r="M16" s="168" t="s">
        <v>124</v>
      </c>
      <c r="N16" s="169" t="s">
        <v>124</v>
      </c>
    </row>
    <row r="19" spans="5:14" x14ac:dyDescent="0.25">
      <c r="E19" s="960"/>
      <c r="G19" s="961"/>
    </row>
    <row r="20" spans="5:14" x14ac:dyDescent="0.25">
      <c r="E20" s="960"/>
      <c r="G20" s="961"/>
    </row>
    <row r="21" spans="5:14" x14ac:dyDescent="0.25">
      <c r="E21" s="960"/>
      <c r="G21" s="961"/>
    </row>
    <row r="22" spans="5:14" x14ac:dyDescent="0.25">
      <c r="E22" s="960"/>
      <c r="G22" s="961"/>
      <c r="J22" s="960"/>
      <c r="N22" s="960"/>
    </row>
    <row r="23" spans="5:14" x14ac:dyDescent="0.25">
      <c r="E23" s="960"/>
      <c r="G23" s="961"/>
      <c r="J23" s="960"/>
      <c r="N23" s="960"/>
    </row>
    <row r="24" spans="5:14" x14ac:dyDescent="0.25">
      <c r="E24" s="960"/>
      <c r="G24" s="961"/>
      <c r="J24" s="960"/>
      <c r="N24" s="960"/>
    </row>
    <row r="25" spans="5:14" x14ac:dyDescent="0.25">
      <c r="E25" s="960"/>
      <c r="J25" s="960"/>
      <c r="N25" s="960"/>
    </row>
    <row r="26" spans="5:14" x14ac:dyDescent="0.25">
      <c r="E26" s="960"/>
    </row>
  </sheetData>
  <mergeCells count="17">
    <mergeCell ref="K6:K7"/>
    <mergeCell ref="L6:L7"/>
    <mergeCell ref="M6:M7"/>
    <mergeCell ref="B15:D15"/>
    <mergeCell ref="B4:N4"/>
    <mergeCell ref="B5:B7"/>
    <mergeCell ref="C5:C7"/>
    <mergeCell ref="D5:D7"/>
    <mergeCell ref="E5:E7"/>
    <mergeCell ref="F5:F7"/>
    <mergeCell ref="G5:H5"/>
    <mergeCell ref="I5:I7"/>
    <mergeCell ref="J5:M5"/>
    <mergeCell ref="N5:N7"/>
    <mergeCell ref="G6:G7"/>
    <mergeCell ref="H6:H7"/>
    <mergeCell ref="J6:J7"/>
  </mergeCells>
  <pageMargins left="0.7" right="0.7" top="0.75" bottom="0.75" header="0.3" footer="0.3"/>
  <ignoredErrors>
    <ignoredError sqref="E15 H15:I15 M15" formulaRange="1"/>
    <ignoredError sqref="I16:N16" numberStoredAsText="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
  <sheetViews>
    <sheetView topLeftCell="A4" workbookViewId="0">
      <selection activeCell="C25" sqref="C25"/>
    </sheetView>
  </sheetViews>
  <sheetFormatPr defaultRowHeight="15" x14ac:dyDescent="0.25"/>
  <cols>
    <col min="2" max="2" width="7.140625" customWidth="1"/>
    <col min="3" max="3" width="49.7109375" customWidth="1"/>
    <col min="4" max="4" width="11.42578125" customWidth="1"/>
    <col min="5" max="5" width="12.28515625" customWidth="1"/>
    <col min="6" max="6" width="11.42578125" customWidth="1"/>
    <col min="8" max="8" width="10.140625" customWidth="1"/>
    <col min="9" max="9" width="12.140625" customWidth="1"/>
    <col min="12" max="12" width="10.7109375" customWidth="1"/>
  </cols>
  <sheetData>
    <row r="2" spans="1:14" x14ac:dyDescent="0.25">
      <c r="N2" s="159"/>
    </row>
    <row r="3" spans="1:14" ht="16.5" thickBot="1" x14ac:dyDescent="0.3">
      <c r="A3" s="808"/>
      <c r="B3" s="808"/>
      <c r="C3" s="808"/>
      <c r="D3" s="808"/>
      <c r="E3" s="808"/>
      <c r="F3" s="808"/>
      <c r="G3" s="808"/>
      <c r="H3" s="808"/>
      <c r="I3" s="808"/>
      <c r="J3" s="808"/>
      <c r="K3" s="808" t="s">
        <v>572</v>
      </c>
      <c r="L3" s="808"/>
    </row>
    <row r="4" spans="1:14" ht="15.75" x14ac:dyDescent="0.25">
      <c r="B4" s="1310" t="s">
        <v>573</v>
      </c>
      <c r="C4" s="1311"/>
      <c r="D4" s="1311"/>
      <c r="E4" s="1311"/>
      <c r="F4" s="1311"/>
      <c r="G4" s="1311"/>
      <c r="H4" s="1311"/>
      <c r="I4" s="1311"/>
      <c r="J4" s="1311"/>
      <c r="K4" s="1311"/>
      <c r="L4" s="1312"/>
    </row>
    <row r="5" spans="1:14" ht="15.75" x14ac:dyDescent="0.25">
      <c r="B5" s="1307" t="s">
        <v>167</v>
      </c>
      <c r="C5" s="1301" t="s">
        <v>574</v>
      </c>
      <c r="D5" s="1313" t="s">
        <v>148</v>
      </c>
      <c r="E5" s="1313"/>
      <c r="F5" s="1313"/>
      <c r="G5" s="1313"/>
      <c r="H5" s="1313" t="s">
        <v>149</v>
      </c>
      <c r="I5" s="1313"/>
      <c r="J5" s="1313"/>
      <c r="K5" s="1313"/>
      <c r="L5" s="790" t="s">
        <v>196</v>
      </c>
    </row>
    <row r="6" spans="1:14" ht="15.75" x14ac:dyDescent="0.25">
      <c r="B6" s="1307"/>
      <c r="C6" s="1301"/>
      <c r="D6" s="1314" t="s">
        <v>519</v>
      </c>
      <c r="E6" s="1301" t="s">
        <v>520</v>
      </c>
      <c r="F6" s="1301" t="s">
        <v>192</v>
      </c>
      <c r="G6" s="982" t="s">
        <v>7</v>
      </c>
      <c r="H6" s="1314" t="s">
        <v>519</v>
      </c>
      <c r="I6" s="1301" t="s">
        <v>520</v>
      </c>
      <c r="J6" s="1301" t="s">
        <v>192</v>
      </c>
      <c r="K6" s="982" t="s">
        <v>7</v>
      </c>
      <c r="L6" s="1308" t="s">
        <v>116</v>
      </c>
    </row>
    <row r="7" spans="1:14" ht="16.5" thickBot="1" x14ac:dyDescent="0.3">
      <c r="B7" s="1111"/>
      <c r="C7" s="1112"/>
      <c r="D7" s="1315"/>
      <c r="E7" s="1112"/>
      <c r="F7" s="1112"/>
      <c r="G7" s="970" t="s">
        <v>575</v>
      </c>
      <c r="H7" s="1315"/>
      <c r="I7" s="1112"/>
      <c r="J7" s="1112"/>
      <c r="K7" s="970" t="s">
        <v>575</v>
      </c>
      <c r="L7" s="1309"/>
    </row>
    <row r="8" spans="1:14" ht="15.75" thickBot="1" x14ac:dyDescent="0.3">
      <c r="B8" s="786">
        <v>1</v>
      </c>
      <c r="C8" s="787">
        <v>2</v>
      </c>
      <c r="D8" s="787">
        <v>3</v>
      </c>
      <c r="E8" s="787">
        <v>4</v>
      </c>
      <c r="F8" s="788" t="s">
        <v>48</v>
      </c>
      <c r="G8" s="788">
        <v>6</v>
      </c>
      <c r="H8" s="787">
        <v>7</v>
      </c>
      <c r="I8" s="787">
        <v>8</v>
      </c>
      <c r="J8" s="788" t="s">
        <v>49</v>
      </c>
      <c r="K8" s="788">
        <v>10</v>
      </c>
      <c r="L8" s="789">
        <v>11</v>
      </c>
    </row>
    <row r="9" spans="1:14" ht="16.5" thickBot="1" x14ac:dyDescent="0.3">
      <c r="B9" s="769" t="s">
        <v>67</v>
      </c>
      <c r="C9" s="1052" t="s">
        <v>576</v>
      </c>
      <c r="D9" s="690"/>
      <c r="E9" s="603"/>
      <c r="F9" s="614"/>
      <c r="G9" s="614"/>
      <c r="H9" s="603"/>
      <c r="I9" s="603"/>
      <c r="J9" s="614"/>
      <c r="K9" s="614"/>
      <c r="L9" s="778"/>
    </row>
    <row r="10" spans="1:14" ht="15.75" x14ac:dyDescent="0.25">
      <c r="B10" s="715" t="s">
        <v>14</v>
      </c>
      <c r="C10" s="1053" t="s">
        <v>577</v>
      </c>
      <c r="D10" s="581">
        <v>3</v>
      </c>
      <c r="E10" s="581">
        <v>1</v>
      </c>
      <c r="F10" s="612">
        <f>D10+E10</f>
        <v>4</v>
      </c>
      <c r="G10" s="605">
        <f>F10/F$23*100</f>
        <v>7.3780319099880105E-3</v>
      </c>
      <c r="H10" s="581">
        <v>5</v>
      </c>
      <c r="I10" s="581">
        <v>1</v>
      </c>
      <c r="J10" s="612">
        <f>H10+I10</f>
        <v>6</v>
      </c>
      <c r="K10" s="605">
        <f>J10/J$23*100</f>
        <v>1.032577830553978E-2</v>
      </c>
      <c r="L10" s="791">
        <f>J10/F10*100</f>
        <v>150</v>
      </c>
      <c r="N10" s="934"/>
    </row>
    <row r="11" spans="1:14" ht="15.75" x14ac:dyDescent="0.25">
      <c r="B11" s="715" t="s">
        <v>31</v>
      </c>
      <c r="C11" s="1054" t="s">
        <v>578</v>
      </c>
      <c r="D11" s="581">
        <v>15</v>
      </c>
      <c r="E11" s="581">
        <v>0</v>
      </c>
      <c r="F11" s="612">
        <f t="shared" ref="F11:F15" si="0">D11+E11</f>
        <v>15</v>
      </c>
      <c r="G11" s="605">
        <f t="shared" ref="G11:G22" si="1">F11/F$23*100</f>
        <v>2.766761966245504E-2</v>
      </c>
      <c r="H11" s="581">
        <v>5</v>
      </c>
      <c r="I11" s="581">
        <v>0</v>
      </c>
      <c r="J11" s="612">
        <f t="shared" ref="J11:J15" si="2">H11+I11</f>
        <v>5</v>
      </c>
      <c r="K11" s="605">
        <f t="shared" ref="K11:K15" si="3">J11/J$23*100</f>
        <v>8.6048152546164824E-3</v>
      </c>
      <c r="L11" s="791">
        <f t="shared" ref="L11:L23" si="4">J11/F11*100</f>
        <v>33.333333333333329</v>
      </c>
      <c r="N11" s="934"/>
    </row>
    <row r="12" spans="1:14" ht="15.75" x14ac:dyDescent="0.25">
      <c r="B12" s="715" t="s">
        <v>83</v>
      </c>
      <c r="C12" s="1054" t="s">
        <v>579</v>
      </c>
      <c r="D12" s="581">
        <v>34015</v>
      </c>
      <c r="E12" s="581">
        <v>12108</v>
      </c>
      <c r="F12" s="612">
        <f t="shared" si="0"/>
        <v>46123</v>
      </c>
      <c r="G12" s="605">
        <f t="shared" si="1"/>
        <v>85.074241446094263</v>
      </c>
      <c r="H12" s="581">
        <v>35577</v>
      </c>
      <c r="I12" s="581">
        <v>14272</v>
      </c>
      <c r="J12" s="612">
        <f t="shared" si="2"/>
        <v>49849</v>
      </c>
      <c r="K12" s="605">
        <f t="shared" si="3"/>
        <v>85.788287125475421</v>
      </c>
      <c r="L12" s="791">
        <f t="shared" si="4"/>
        <v>108.07839906337402</v>
      </c>
      <c r="N12" s="934"/>
    </row>
    <row r="13" spans="1:14" ht="15.75" x14ac:dyDescent="0.25">
      <c r="B13" s="715" t="s">
        <v>84</v>
      </c>
      <c r="C13" s="1054" t="s">
        <v>580</v>
      </c>
      <c r="D13" s="581">
        <v>2590</v>
      </c>
      <c r="E13" s="581">
        <v>736</v>
      </c>
      <c r="F13" s="612">
        <f t="shared" si="0"/>
        <v>3326</v>
      </c>
      <c r="G13" s="605">
        <f t="shared" si="1"/>
        <v>6.1348335331550308</v>
      </c>
      <c r="H13" s="581">
        <v>2062</v>
      </c>
      <c r="I13" s="581">
        <v>726</v>
      </c>
      <c r="J13" s="612">
        <f t="shared" si="2"/>
        <v>2788</v>
      </c>
      <c r="K13" s="605">
        <f t="shared" si="3"/>
        <v>4.7980449859741512</v>
      </c>
      <c r="L13" s="791">
        <f t="shared" si="4"/>
        <v>83.824413710162361</v>
      </c>
      <c r="N13" s="934"/>
    </row>
    <row r="14" spans="1:14" ht="15.75" x14ac:dyDescent="0.25">
      <c r="B14" s="715" t="s">
        <v>85</v>
      </c>
      <c r="C14" s="1054" t="s">
        <v>581</v>
      </c>
      <c r="D14" s="581">
        <v>217</v>
      </c>
      <c r="E14" s="581">
        <v>83</v>
      </c>
      <c r="F14" s="612">
        <f t="shared" si="0"/>
        <v>300</v>
      </c>
      <c r="G14" s="605">
        <f t="shared" si="1"/>
        <v>0.55335239324910079</v>
      </c>
      <c r="H14" s="581">
        <v>212</v>
      </c>
      <c r="I14" s="581">
        <v>112</v>
      </c>
      <c r="J14" s="612">
        <f t="shared" si="2"/>
        <v>324</v>
      </c>
      <c r="K14" s="605">
        <f t="shared" si="3"/>
        <v>0.55759202849914813</v>
      </c>
      <c r="L14" s="791">
        <f t="shared" si="4"/>
        <v>108</v>
      </c>
      <c r="N14" s="934"/>
    </row>
    <row r="15" spans="1:14" ht="16.5" thickBot="1" x14ac:dyDescent="0.3">
      <c r="B15" s="715" t="s">
        <v>129</v>
      </c>
      <c r="C15" s="1055" t="s">
        <v>582</v>
      </c>
      <c r="D15" s="581">
        <v>463</v>
      </c>
      <c r="E15" s="581">
        <v>21</v>
      </c>
      <c r="F15" s="612">
        <f t="shared" si="0"/>
        <v>484</v>
      </c>
      <c r="G15" s="605">
        <f t="shared" si="1"/>
        <v>0.89274186110854925</v>
      </c>
      <c r="H15" s="581">
        <v>504</v>
      </c>
      <c r="I15" s="581">
        <v>39</v>
      </c>
      <c r="J15" s="612">
        <f t="shared" si="2"/>
        <v>543</v>
      </c>
      <c r="K15" s="605">
        <f t="shared" si="3"/>
        <v>0.93448293665135007</v>
      </c>
      <c r="L15" s="791">
        <f t="shared" si="4"/>
        <v>112.19008264462811</v>
      </c>
      <c r="N15" s="934"/>
    </row>
    <row r="16" spans="1:14" ht="16.5" thickBot="1" x14ac:dyDescent="0.3">
      <c r="B16" s="795"/>
      <c r="C16" s="796" t="s">
        <v>192</v>
      </c>
      <c r="D16" s="670">
        <f>SUM(D10:D15)</f>
        <v>37303</v>
      </c>
      <c r="E16" s="670">
        <f>SUM(E10:E15)</f>
        <v>12949</v>
      </c>
      <c r="F16" s="670">
        <f>SUM(F10:F15)</f>
        <v>50252</v>
      </c>
      <c r="G16" s="797">
        <f t="shared" si="1"/>
        <v>92.690214885179373</v>
      </c>
      <c r="H16" s="670">
        <f>SUM(H10:H15)</f>
        <v>38365</v>
      </c>
      <c r="I16" s="670">
        <f>SUM(I10:I15)</f>
        <v>15150</v>
      </c>
      <c r="J16" s="170">
        <f>SUM(J10:J15)</f>
        <v>53515</v>
      </c>
      <c r="K16" s="797">
        <f>J16/J23*100</f>
        <v>92.097337670160215</v>
      </c>
      <c r="L16" s="798">
        <f t="shared" si="4"/>
        <v>106.49327389954628</v>
      </c>
      <c r="N16" s="934"/>
    </row>
    <row r="17" spans="2:12" ht="16.5" thickBot="1" x14ac:dyDescent="0.3">
      <c r="B17" s="766" t="s">
        <v>68</v>
      </c>
      <c r="C17" s="802" t="s">
        <v>425</v>
      </c>
      <c r="D17" s="803"/>
      <c r="E17" s="803"/>
      <c r="F17" s="804"/>
      <c r="G17" s="805"/>
      <c r="H17" s="803"/>
      <c r="I17" s="803"/>
      <c r="J17" s="663"/>
      <c r="K17" s="805"/>
      <c r="L17" s="806"/>
    </row>
    <row r="18" spans="2:12" ht="15.75" x14ac:dyDescent="0.25">
      <c r="B18" s="715" t="s">
        <v>86</v>
      </c>
      <c r="C18" s="1053" t="s">
        <v>583</v>
      </c>
      <c r="D18" s="690">
        <v>83</v>
      </c>
      <c r="E18" s="690">
        <v>0</v>
      </c>
      <c r="F18" s="654">
        <f>D18+E18</f>
        <v>83</v>
      </c>
      <c r="G18" s="605">
        <f t="shared" si="1"/>
        <v>0.15309416213225122</v>
      </c>
      <c r="H18" s="690">
        <v>78</v>
      </c>
      <c r="I18" s="690">
        <v>0</v>
      </c>
      <c r="J18" s="654">
        <f>H18+I18</f>
        <v>78</v>
      </c>
      <c r="K18" s="605">
        <f>J18/J$23*100</f>
        <v>0.13423511797201715</v>
      </c>
      <c r="L18" s="791">
        <f t="shared" si="4"/>
        <v>93.975903614457835</v>
      </c>
    </row>
    <row r="19" spans="2:12" ht="15.75" x14ac:dyDescent="0.25">
      <c r="B19" s="715" t="s">
        <v>87</v>
      </c>
      <c r="C19" s="1054" t="s">
        <v>584</v>
      </c>
      <c r="D19" s="581">
        <v>3324</v>
      </c>
      <c r="E19" s="690">
        <v>55</v>
      </c>
      <c r="F19" s="654">
        <f t="shared" ref="F19:F20" si="5">D19+E19</f>
        <v>3379</v>
      </c>
      <c r="G19" s="605">
        <f t="shared" si="1"/>
        <v>6.2325924559623722</v>
      </c>
      <c r="H19" s="581">
        <v>3592</v>
      </c>
      <c r="I19" s="690">
        <v>257</v>
      </c>
      <c r="J19" s="654">
        <f t="shared" ref="J19:J20" si="6">H19+I19</f>
        <v>3849</v>
      </c>
      <c r="K19" s="605">
        <f t="shared" ref="K19:K22" si="7">J19/J$23*100</f>
        <v>6.6239867830037689</v>
      </c>
      <c r="L19" s="791">
        <f t="shared" si="4"/>
        <v>113.90944066291802</v>
      </c>
    </row>
    <row r="20" spans="2:12" ht="16.5" thickBot="1" x14ac:dyDescent="0.3">
      <c r="B20" s="720" t="s">
        <v>88</v>
      </c>
      <c r="C20" s="1055" t="s">
        <v>585</v>
      </c>
      <c r="D20" s="669">
        <v>6</v>
      </c>
      <c r="E20" s="669">
        <v>0</v>
      </c>
      <c r="F20" s="654">
        <f t="shared" si="5"/>
        <v>6</v>
      </c>
      <c r="G20" s="793">
        <f t="shared" si="1"/>
        <v>1.1067047864982017E-2</v>
      </c>
      <c r="H20" s="669">
        <v>4</v>
      </c>
      <c r="I20" s="669">
        <v>11</v>
      </c>
      <c r="J20" s="654">
        <f t="shared" si="6"/>
        <v>15</v>
      </c>
      <c r="K20" s="793">
        <f t="shared" si="7"/>
        <v>2.5814445763849451E-2</v>
      </c>
      <c r="L20" s="792">
        <f t="shared" si="4"/>
        <v>250</v>
      </c>
    </row>
    <row r="21" spans="2:12" ht="16.5" thickBot="1" x14ac:dyDescent="0.3">
      <c r="B21" s="795"/>
      <c r="C21" s="796" t="s">
        <v>192</v>
      </c>
      <c r="D21" s="670">
        <f>SUM(D18:D20)</f>
        <v>3413</v>
      </c>
      <c r="E21" s="670">
        <f t="shared" ref="E21:F21" si="8">SUM(E18:E20)</f>
        <v>55</v>
      </c>
      <c r="F21" s="670">
        <f t="shared" si="8"/>
        <v>3468</v>
      </c>
      <c r="G21" s="797">
        <f t="shared" si="1"/>
        <v>6.3967536659596052</v>
      </c>
      <c r="H21" s="670">
        <f>SUM(H18:H20)</f>
        <v>3674</v>
      </c>
      <c r="I21" s="689">
        <f>SUM(I18:I20)</f>
        <v>268</v>
      </c>
      <c r="J21" s="170">
        <f>SUM(J18:J20)</f>
        <v>3942</v>
      </c>
      <c r="K21" s="797">
        <f t="shared" si="7"/>
        <v>6.7840363467396356</v>
      </c>
      <c r="L21" s="798">
        <f t="shared" si="4"/>
        <v>113.66782006920415</v>
      </c>
    </row>
    <row r="22" spans="2:12" ht="16.5" thickBot="1" x14ac:dyDescent="0.3">
      <c r="B22" s="799" t="s">
        <v>69</v>
      </c>
      <c r="C22" s="796" t="s">
        <v>585</v>
      </c>
      <c r="D22" s="689">
        <v>392</v>
      </c>
      <c r="E22" s="689">
        <v>103</v>
      </c>
      <c r="F22" s="800">
        <f>D22+E22</f>
        <v>495</v>
      </c>
      <c r="G22" s="797">
        <f t="shared" si="1"/>
        <v>0.91303144886101628</v>
      </c>
      <c r="H22" s="689">
        <v>551</v>
      </c>
      <c r="I22" s="689">
        <v>99</v>
      </c>
      <c r="J22" s="800">
        <f>H22+I22</f>
        <v>650</v>
      </c>
      <c r="K22" s="797">
        <f t="shared" si="7"/>
        <v>1.1186259831001428</v>
      </c>
      <c r="L22" s="798">
        <f t="shared" si="4"/>
        <v>131.31313131313132</v>
      </c>
    </row>
    <row r="23" spans="2:12" ht="16.5" thickBot="1" x14ac:dyDescent="0.3">
      <c r="B23" s="799"/>
      <c r="C23" s="796" t="s">
        <v>586</v>
      </c>
      <c r="D23" s="670">
        <f>D16+D21+D22</f>
        <v>41108</v>
      </c>
      <c r="E23" s="670">
        <f t="shared" ref="E23:J23" si="9">E16+E21+E22</f>
        <v>13107</v>
      </c>
      <c r="F23" s="670">
        <f t="shared" si="9"/>
        <v>54215</v>
      </c>
      <c r="G23" s="807">
        <f t="shared" si="9"/>
        <v>100</v>
      </c>
      <c r="H23" s="670">
        <f t="shared" si="9"/>
        <v>42590</v>
      </c>
      <c r="I23" s="670">
        <f t="shared" si="9"/>
        <v>15517</v>
      </c>
      <c r="J23" s="670">
        <f t="shared" si="9"/>
        <v>58107</v>
      </c>
      <c r="K23" s="286">
        <f>K16+K21+K22</f>
        <v>100</v>
      </c>
      <c r="L23" s="798">
        <f t="shared" si="4"/>
        <v>107.17882504841833</v>
      </c>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6 F21:G21 J21" formula="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topLeftCell="A10" workbookViewId="0">
      <selection activeCell="C27" sqref="C27"/>
    </sheetView>
  </sheetViews>
  <sheetFormatPr defaultRowHeight="15" x14ac:dyDescent="0.25"/>
  <cols>
    <col min="2" max="2" width="6" customWidth="1"/>
    <col min="3" max="3" width="41.85546875" customWidth="1"/>
    <col min="4" max="4" width="12.5703125" customWidth="1"/>
    <col min="5" max="5" width="11.140625" customWidth="1"/>
    <col min="6" max="6" width="11.5703125" customWidth="1"/>
    <col min="8" max="8" width="11" customWidth="1"/>
    <col min="9" max="9" width="10.7109375" customWidth="1"/>
    <col min="10" max="10" width="11.28515625" customWidth="1"/>
    <col min="12" max="12" width="10.5703125" customWidth="1"/>
  </cols>
  <sheetData>
    <row r="2" spans="2:14" x14ac:dyDescent="0.25">
      <c r="N2" s="159"/>
    </row>
    <row r="3" spans="2:14" ht="16.5" thickBot="1" x14ac:dyDescent="0.3">
      <c r="J3" s="808" t="s">
        <v>572</v>
      </c>
      <c r="L3" s="808"/>
    </row>
    <row r="4" spans="2:14" ht="16.5" thickTop="1" x14ac:dyDescent="0.25">
      <c r="B4" s="1316" t="s">
        <v>587</v>
      </c>
      <c r="C4" s="1317"/>
      <c r="D4" s="1317"/>
      <c r="E4" s="1317"/>
      <c r="F4" s="1317"/>
      <c r="G4" s="1317"/>
      <c r="H4" s="1317"/>
      <c r="I4" s="1317"/>
      <c r="J4" s="1317"/>
      <c r="K4" s="1317"/>
      <c r="L4" s="1318"/>
    </row>
    <row r="5" spans="2:14" ht="16.5" thickBot="1" x14ac:dyDescent="0.3">
      <c r="B5" s="1307" t="s">
        <v>167</v>
      </c>
      <c r="C5" s="1300" t="s">
        <v>405</v>
      </c>
      <c r="D5" s="1315" t="s">
        <v>148</v>
      </c>
      <c r="E5" s="1315"/>
      <c r="F5" s="1315"/>
      <c r="G5" s="1315"/>
      <c r="H5" s="1315" t="s">
        <v>149</v>
      </c>
      <c r="I5" s="1315"/>
      <c r="J5" s="1315"/>
      <c r="K5" s="1315"/>
      <c r="L5" s="287" t="s">
        <v>196</v>
      </c>
    </row>
    <row r="6" spans="2:14" ht="15.75" x14ac:dyDescent="0.25">
      <c r="B6" s="1307"/>
      <c r="C6" s="1300"/>
      <c r="D6" s="1314" t="s">
        <v>519</v>
      </c>
      <c r="E6" s="1301" t="s">
        <v>520</v>
      </c>
      <c r="F6" s="1301" t="s">
        <v>192</v>
      </c>
      <c r="G6" s="982" t="s">
        <v>7</v>
      </c>
      <c r="H6" s="1314" t="s">
        <v>519</v>
      </c>
      <c r="I6" s="1301" t="s">
        <v>520</v>
      </c>
      <c r="J6" s="1301" t="s">
        <v>192</v>
      </c>
      <c r="K6" s="982" t="s">
        <v>7</v>
      </c>
      <c r="L6" s="1118" t="s">
        <v>116</v>
      </c>
    </row>
    <row r="7" spans="2:14" ht="16.5" thickBot="1" x14ac:dyDescent="0.3">
      <c r="B7" s="1111"/>
      <c r="C7" s="1112"/>
      <c r="D7" s="1315"/>
      <c r="E7" s="1112"/>
      <c r="F7" s="1112"/>
      <c r="G7" s="970" t="s">
        <v>575</v>
      </c>
      <c r="H7" s="1315"/>
      <c r="I7" s="1112"/>
      <c r="J7" s="1112"/>
      <c r="K7" s="970" t="s">
        <v>575</v>
      </c>
      <c r="L7" s="1309"/>
    </row>
    <row r="8" spans="2:14" ht="15.75" thickBot="1" x14ac:dyDescent="0.3">
      <c r="B8" s="786">
        <v>1</v>
      </c>
      <c r="C8" s="787">
        <v>2</v>
      </c>
      <c r="D8" s="787">
        <v>3</v>
      </c>
      <c r="E8" s="787">
        <v>4</v>
      </c>
      <c r="F8" s="788" t="s">
        <v>48</v>
      </c>
      <c r="G8" s="788">
        <v>6</v>
      </c>
      <c r="H8" s="787">
        <v>7</v>
      </c>
      <c r="I8" s="787">
        <v>8</v>
      </c>
      <c r="J8" s="788" t="s">
        <v>49</v>
      </c>
      <c r="K8" s="788">
        <v>10</v>
      </c>
      <c r="L8" s="789">
        <v>11</v>
      </c>
    </row>
    <row r="9" spans="2:14" ht="15.75" x14ac:dyDescent="0.25">
      <c r="B9" s="769" t="s">
        <v>67</v>
      </c>
      <c r="C9" s="1056" t="s">
        <v>588</v>
      </c>
      <c r="D9" s="649"/>
      <c r="E9" s="776"/>
      <c r="F9" s="777"/>
      <c r="G9" s="777"/>
      <c r="H9" s="776"/>
      <c r="I9" s="776"/>
      <c r="J9" s="777"/>
      <c r="K9" s="777"/>
      <c r="L9" s="778"/>
    </row>
    <row r="10" spans="2:14" ht="15.75" x14ac:dyDescent="0.25">
      <c r="B10" s="715" t="s">
        <v>14</v>
      </c>
      <c r="C10" s="1054" t="s">
        <v>589</v>
      </c>
      <c r="D10" s="645">
        <v>3395</v>
      </c>
      <c r="E10" s="645">
        <v>1993</v>
      </c>
      <c r="F10" s="642">
        <f>D10+E10</f>
        <v>5388</v>
      </c>
      <c r="G10" s="809">
        <f>F10/F$25*100</f>
        <v>10.400540488369849</v>
      </c>
      <c r="H10" s="645">
        <v>3227</v>
      </c>
      <c r="I10" s="645">
        <v>2101</v>
      </c>
      <c r="J10" s="642">
        <f>H10+I10</f>
        <v>5328</v>
      </c>
      <c r="K10" s="809">
        <f>J10/J$25*100</f>
        <v>10.487776071808197</v>
      </c>
      <c r="L10" s="80">
        <f>J10/F10*100</f>
        <v>98.886414253897541</v>
      </c>
      <c r="N10" s="934"/>
    </row>
    <row r="11" spans="2:14" ht="15.75" x14ac:dyDescent="0.25">
      <c r="B11" s="715" t="s">
        <v>31</v>
      </c>
      <c r="C11" s="1054" t="s">
        <v>590</v>
      </c>
      <c r="D11" s="645">
        <v>266</v>
      </c>
      <c r="E11" s="645">
        <v>198</v>
      </c>
      <c r="F11" s="642">
        <f t="shared" ref="F11:F13" si="0">D11+E11</f>
        <v>464</v>
      </c>
      <c r="G11" s="809">
        <f t="shared" ref="G11:G13" si="1">F11/F$25*100</f>
        <v>0.8956664414631792</v>
      </c>
      <c r="H11" s="645">
        <v>323</v>
      </c>
      <c r="I11" s="645">
        <v>241</v>
      </c>
      <c r="J11" s="642">
        <f t="shared" ref="J11:J13" si="2">H11+I11</f>
        <v>564</v>
      </c>
      <c r="K11" s="809">
        <f t="shared" ref="K11:K13" si="3">J11/J$25*100</f>
        <v>1.1101925121058227</v>
      </c>
      <c r="L11" s="80">
        <f t="shared" ref="L11:L13" si="4">J11/F11*100</f>
        <v>121.55172413793103</v>
      </c>
      <c r="N11" s="934"/>
    </row>
    <row r="12" spans="2:14" ht="15.75" x14ac:dyDescent="0.25">
      <c r="B12" s="715" t="s">
        <v>83</v>
      </c>
      <c r="C12" s="1054" t="s">
        <v>581</v>
      </c>
      <c r="D12" s="645">
        <v>0</v>
      </c>
      <c r="E12" s="645">
        <v>0</v>
      </c>
      <c r="F12" s="642">
        <f t="shared" si="0"/>
        <v>0</v>
      </c>
      <c r="G12" s="809">
        <f t="shared" si="1"/>
        <v>0</v>
      </c>
      <c r="H12" s="645">
        <v>3</v>
      </c>
      <c r="I12" s="645">
        <v>0</v>
      </c>
      <c r="J12" s="642">
        <f t="shared" si="2"/>
        <v>3</v>
      </c>
      <c r="K12" s="809">
        <f t="shared" si="3"/>
        <v>5.9052793197118224E-3</v>
      </c>
      <c r="L12" s="80" t="s">
        <v>25</v>
      </c>
      <c r="N12" s="934"/>
    </row>
    <row r="13" spans="2:14" ht="16.5" thickBot="1" x14ac:dyDescent="0.3">
      <c r="B13" s="715" t="s">
        <v>84</v>
      </c>
      <c r="C13" s="1055" t="s">
        <v>591</v>
      </c>
      <c r="D13" s="645">
        <v>203</v>
      </c>
      <c r="E13" s="645">
        <v>589</v>
      </c>
      <c r="F13" s="642">
        <f t="shared" si="0"/>
        <v>792</v>
      </c>
      <c r="G13" s="809">
        <f t="shared" si="1"/>
        <v>1.5288099604285299</v>
      </c>
      <c r="H13" s="645">
        <v>287</v>
      </c>
      <c r="I13" s="645">
        <v>833</v>
      </c>
      <c r="J13" s="642">
        <f t="shared" si="2"/>
        <v>1120</v>
      </c>
      <c r="K13" s="809">
        <f t="shared" si="3"/>
        <v>2.2046376126924137</v>
      </c>
      <c r="L13" s="80">
        <f t="shared" si="4"/>
        <v>141.41414141414143</v>
      </c>
      <c r="N13" s="934"/>
    </row>
    <row r="14" spans="2:14" ht="16.5" thickBot="1" x14ac:dyDescent="0.3">
      <c r="B14" s="799"/>
      <c r="C14" s="796" t="s">
        <v>192</v>
      </c>
      <c r="D14" s="670">
        <f>SUM(D10:D13)</f>
        <v>3864</v>
      </c>
      <c r="E14" s="670">
        <f>SUM(E10:E13)</f>
        <v>2780</v>
      </c>
      <c r="F14" s="170">
        <f>SUM(F10:F13)</f>
        <v>6644</v>
      </c>
      <c r="G14" s="797">
        <f>F14/F$25*100</f>
        <v>12.825016890261558</v>
      </c>
      <c r="H14" s="670">
        <f>SUM(H10:H13)</f>
        <v>3840</v>
      </c>
      <c r="I14" s="670">
        <f>SUM(I10:I13)</f>
        <v>3175</v>
      </c>
      <c r="J14" s="170">
        <f>SUM(J10:J13)</f>
        <v>7015</v>
      </c>
      <c r="K14" s="797">
        <f>SUM(K10:K13)</f>
        <v>13.808511475926146</v>
      </c>
      <c r="L14" s="81">
        <f>J14/F14*100</f>
        <v>105.58398555087297</v>
      </c>
      <c r="N14" s="934"/>
    </row>
    <row r="15" spans="2:14" ht="15.75" x14ac:dyDescent="0.25">
      <c r="B15" s="769" t="s">
        <v>68</v>
      </c>
      <c r="C15" s="1056" t="s">
        <v>426</v>
      </c>
      <c r="D15" s="784"/>
      <c r="E15" s="784"/>
      <c r="F15" s="785"/>
      <c r="G15" s="810"/>
      <c r="H15" s="811"/>
      <c r="I15" s="811"/>
      <c r="J15" s="642"/>
      <c r="K15" s="809"/>
      <c r="L15" s="80"/>
      <c r="N15" s="934"/>
    </row>
    <row r="16" spans="2:14" ht="15.75" x14ac:dyDescent="0.25">
      <c r="B16" s="715" t="s">
        <v>86</v>
      </c>
      <c r="C16" s="1054" t="s">
        <v>592</v>
      </c>
      <c r="D16" s="645">
        <v>17041</v>
      </c>
      <c r="E16" s="645">
        <v>4427</v>
      </c>
      <c r="F16" s="642">
        <f>D16+E16</f>
        <v>21468</v>
      </c>
      <c r="G16" s="809">
        <f>F16/F$25*100</f>
        <v>41.440015442524853</v>
      </c>
      <c r="H16" s="645">
        <v>18598</v>
      </c>
      <c r="I16" s="645">
        <v>4634</v>
      </c>
      <c r="J16" s="642">
        <f>H16+I16</f>
        <v>23232</v>
      </c>
      <c r="K16" s="809">
        <f>J16/J$25*100</f>
        <v>45.730483051848353</v>
      </c>
      <c r="L16" s="80">
        <f>J16/F16*100</f>
        <v>108.21688093907211</v>
      </c>
      <c r="N16" s="934"/>
    </row>
    <row r="17" spans="2:12" ht="15.75" x14ac:dyDescent="0.25">
      <c r="B17" s="715" t="s">
        <v>87</v>
      </c>
      <c r="C17" s="1054" t="s">
        <v>593</v>
      </c>
      <c r="D17" s="645">
        <v>2173</v>
      </c>
      <c r="E17" s="645">
        <v>653</v>
      </c>
      <c r="F17" s="642">
        <f t="shared" ref="F17:F20" si="5">D17+E17</f>
        <v>2826</v>
      </c>
      <c r="G17" s="809">
        <f t="shared" ref="G17:G20" si="6">F17/F$25*100</f>
        <v>5.4550719042563456</v>
      </c>
      <c r="H17" s="645">
        <v>2201</v>
      </c>
      <c r="I17" s="645">
        <v>667</v>
      </c>
      <c r="J17" s="642">
        <f t="shared" ref="J17:J20" si="7">H17+I17</f>
        <v>2868</v>
      </c>
      <c r="K17" s="809">
        <f t="shared" ref="K17:K20" si="8">J17/J$25*100</f>
        <v>5.6454470296445018</v>
      </c>
      <c r="L17" s="80">
        <f t="shared" ref="L17:L20" si="9">J17/F17*100</f>
        <v>101.48619957537154</v>
      </c>
    </row>
    <row r="18" spans="2:12" ht="15.75" x14ac:dyDescent="0.25">
      <c r="B18" s="715" t="s">
        <v>88</v>
      </c>
      <c r="C18" s="1054" t="s">
        <v>594</v>
      </c>
      <c r="D18" s="645">
        <v>1022</v>
      </c>
      <c r="E18" s="645">
        <v>307</v>
      </c>
      <c r="F18" s="642">
        <f t="shared" si="5"/>
        <v>1329</v>
      </c>
      <c r="G18" s="809">
        <f t="shared" si="6"/>
        <v>2.565389441173632</v>
      </c>
      <c r="H18" s="645">
        <v>969</v>
      </c>
      <c r="I18" s="645">
        <v>241</v>
      </c>
      <c r="J18" s="642">
        <f t="shared" si="7"/>
        <v>1210</v>
      </c>
      <c r="K18" s="809">
        <f t="shared" si="8"/>
        <v>2.3817959922837684</v>
      </c>
      <c r="L18" s="80">
        <f t="shared" si="9"/>
        <v>91.045899172310001</v>
      </c>
    </row>
    <row r="19" spans="2:12" ht="15.75" x14ac:dyDescent="0.25">
      <c r="B19" s="715" t="s">
        <v>89</v>
      </c>
      <c r="C19" s="1054" t="s">
        <v>595</v>
      </c>
      <c r="D19" s="645">
        <v>5575</v>
      </c>
      <c r="E19" s="645">
        <v>1373</v>
      </c>
      <c r="F19" s="642">
        <f t="shared" si="5"/>
        <v>6948</v>
      </c>
      <c r="G19" s="809">
        <f t="shared" si="6"/>
        <v>13.41183283466847</v>
      </c>
      <c r="H19" s="645">
        <v>6003</v>
      </c>
      <c r="I19" s="645">
        <v>2793</v>
      </c>
      <c r="J19" s="642">
        <f t="shared" si="7"/>
        <v>8796</v>
      </c>
      <c r="K19" s="809">
        <f t="shared" si="8"/>
        <v>17.314278965395065</v>
      </c>
      <c r="L19" s="80">
        <f t="shared" si="9"/>
        <v>126.59758203799653</v>
      </c>
    </row>
    <row r="20" spans="2:12" ht="16.5" thickBot="1" x14ac:dyDescent="0.3">
      <c r="B20" s="715" t="s">
        <v>130</v>
      </c>
      <c r="C20" s="1055" t="s">
        <v>596</v>
      </c>
      <c r="D20" s="581">
        <v>1493</v>
      </c>
      <c r="E20" s="581">
        <v>1223</v>
      </c>
      <c r="F20" s="642">
        <f t="shared" si="5"/>
        <v>2716</v>
      </c>
      <c r="G20" s="809">
        <f t="shared" si="6"/>
        <v>5.2427371875301612</v>
      </c>
      <c r="H20" s="581">
        <v>1312</v>
      </c>
      <c r="I20" s="581">
        <v>410</v>
      </c>
      <c r="J20" s="642">
        <f t="shared" si="7"/>
        <v>1722</v>
      </c>
      <c r="K20" s="809">
        <f t="shared" si="8"/>
        <v>3.3896303295145862</v>
      </c>
      <c r="L20" s="80">
        <f t="shared" si="9"/>
        <v>63.402061855670098</v>
      </c>
    </row>
    <row r="21" spans="2:12" ht="16.5" thickBot="1" x14ac:dyDescent="0.3">
      <c r="B21" s="799"/>
      <c r="C21" s="796" t="s">
        <v>192</v>
      </c>
      <c r="D21" s="670">
        <f>SUM(D16:D20)</f>
        <v>27304</v>
      </c>
      <c r="E21" s="670">
        <f>SUM(E16:E20)</f>
        <v>7983</v>
      </c>
      <c r="F21" s="170">
        <f>SUM(F16:F20)</f>
        <v>35287</v>
      </c>
      <c r="G21" s="797">
        <f>F21/F$25*100</f>
        <v>68.115046810153459</v>
      </c>
      <c r="H21" s="670">
        <f>SUM(H16:H20)</f>
        <v>29083</v>
      </c>
      <c r="I21" s="670">
        <f>SUM(I16:I20)</f>
        <v>8745</v>
      </c>
      <c r="J21" s="170">
        <f>SUM(J16:J20)</f>
        <v>37828</v>
      </c>
      <c r="K21" s="797">
        <f>J21/J$25*100</f>
        <v>74.461635368686274</v>
      </c>
      <c r="L21" s="81">
        <f>J21/F21*100</f>
        <v>107.20095219202538</v>
      </c>
    </row>
    <row r="22" spans="2:12" ht="16.5" thickBot="1" x14ac:dyDescent="0.3">
      <c r="B22" s="764" t="s">
        <v>69</v>
      </c>
      <c r="C22" s="1057" t="s">
        <v>596</v>
      </c>
      <c r="D22" s="782">
        <v>296</v>
      </c>
      <c r="E22" s="782">
        <v>257</v>
      </c>
      <c r="F22" s="783">
        <f>D22+E22</f>
        <v>553</v>
      </c>
      <c r="G22" s="794">
        <f>F22/F$25*100</f>
        <v>1.0674645304507286</v>
      </c>
      <c r="H22" s="782">
        <v>210</v>
      </c>
      <c r="I22" s="782">
        <v>38</v>
      </c>
      <c r="J22" s="783">
        <f>H22+I22</f>
        <v>248</v>
      </c>
      <c r="K22" s="794">
        <f>J22/J$25*100</f>
        <v>0.48816975709617733</v>
      </c>
      <c r="L22" s="691">
        <f>J22/F22*100</f>
        <v>44.846292947558766</v>
      </c>
    </row>
    <row r="23" spans="2:12" ht="16.5" thickBot="1" x14ac:dyDescent="0.3">
      <c r="B23" s="764" t="s">
        <v>70</v>
      </c>
      <c r="C23" s="1058" t="s">
        <v>597</v>
      </c>
      <c r="D23" s="782">
        <v>4001</v>
      </c>
      <c r="E23" s="782">
        <v>4682</v>
      </c>
      <c r="F23" s="783">
        <f>D23+E23</f>
        <v>8683</v>
      </c>
      <c r="G23" s="794">
        <f>F23/F$25*100</f>
        <v>16.760930412122381</v>
      </c>
      <c r="H23" s="782">
        <v>1934</v>
      </c>
      <c r="I23" s="782">
        <v>2832</v>
      </c>
      <c r="J23" s="783">
        <f>H23+I23</f>
        <v>4766</v>
      </c>
      <c r="K23" s="794">
        <f>J23/J$25*100</f>
        <v>9.3815204125821818</v>
      </c>
      <c r="L23" s="691">
        <f>J23/F23*100</f>
        <v>54.888863296095828</v>
      </c>
    </row>
    <row r="24" spans="2:12" ht="16.5" thickBot="1" x14ac:dyDescent="0.3">
      <c r="B24" s="764" t="s">
        <v>71</v>
      </c>
      <c r="C24" s="1058" t="s">
        <v>598</v>
      </c>
      <c r="D24" s="782">
        <v>638</v>
      </c>
      <c r="E24" s="782">
        <v>0</v>
      </c>
      <c r="F24" s="783">
        <f>D24+E24</f>
        <v>638</v>
      </c>
      <c r="G24" s="794">
        <f>F24/F$25*100</f>
        <v>1.2315413570118716</v>
      </c>
      <c r="H24" s="782">
        <v>586</v>
      </c>
      <c r="I24" s="782">
        <v>359</v>
      </c>
      <c r="J24" s="783">
        <f>H24+I24</f>
        <v>945</v>
      </c>
      <c r="K24" s="794">
        <f>J24/J$25*100</f>
        <v>1.8601629857092239</v>
      </c>
      <c r="L24" s="691">
        <f>J24/F24*100</f>
        <v>148.11912225705328</v>
      </c>
    </row>
    <row r="25" spans="2:12" ht="16.5" thickBot="1" x14ac:dyDescent="0.3">
      <c r="B25" s="764"/>
      <c r="C25" s="1058" t="s">
        <v>599</v>
      </c>
      <c r="D25" s="782">
        <f t="shared" ref="D25:K25" si="10">D14+D21+D22+D23+D24</f>
        <v>36103</v>
      </c>
      <c r="E25" s="782">
        <f t="shared" si="10"/>
        <v>15702</v>
      </c>
      <c r="F25" s="783">
        <f t="shared" si="10"/>
        <v>51805</v>
      </c>
      <c r="G25" s="765">
        <f t="shared" si="10"/>
        <v>100</v>
      </c>
      <c r="H25" s="782">
        <f t="shared" si="10"/>
        <v>35653</v>
      </c>
      <c r="I25" s="782">
        <f t="shared" si="10"/>
        <v>15149</v>
      </c>
      <c r="J25" s="783">
        <f t="shared" si="10"/>
        <v>50802</v>
      </c>
      <c r="K25" s="801">
        <f t="shared" si="10"/>
        <v>99.999999999999986</v>
      </c>
      <c r="L25" s="691">
        <f>J25/F25*100</f>
        <v>98.063893446578518</v>
      </c>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4 F21:G21 J21" formula="1"/>
  </ignoredError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2"/>
  <sheetViews>
    <sheetView workbookViewId="0">
      <selection activeCell="C17" sqref="C17"/>
    </sheetView>
  </sheetViews>
  <sheetFormatPr defaultRowHeight="15" x14ac:dyDescent="0.25"/>
  <cols>
    <col min="2" max="2" width="6" customWidth="1"/>
    <col min="3" max="3" width="30.5703125" customWidth="1"/>
    <col min="4" max="4" width="17.85546875" customWidth="1"/>
    <col min="5" max="5" width="10.85546875" customWidth="1"/>
    <col min="6" max="6" width="17.5703125" customWidth="1"/>
    <col min="7" max="7" width="10.85546875" customWidth="1"/>
    <col min="8" max="8" width="10.42578125" customWidth="1"/>
  </cols>
  <sheetData>
    <row r="3" spans="2:8" ht="15.75" thickBot="1" x14ac:dyDescent="0.3"/>
    <row r="4" spans="2:8" ht="16.5" thickBot="1" x14ac:dyDescent="0.3">
      <c r="B4" s="1084" t="s">
        <v>600</v>
      </c>
      <c r="C4" s="1085"/>
      <c r="D4" s="1085"/>
      <c r="E4" s="1085"/>
      <c r="F4" s="1085"/>
      <c r="G4" s="1085"/>
      <c r="H4" s="1086"/>
    </row>
    <row r="5" spans="2:8" ht="15.75" x14ac:dyDescent="0.25">
      <c r="B5" s="1243" t="s">
        <v>167</v>
      </c>
      <c r="C5" s="1245" t="s">
        <v>216</v>
      </c>
      <c r="D5" s="1245" t="s">
        <v>118</v>
      </c>
      <c r="E5" s="1245"/>
      <c r="F5" s="1245" t="s">
        <v>153</v>
      </c>
      <c r="G5" s="1245"/>
      <c r="H5" s="281" t="s">
        <v>196</v>
      </c>
    </row>
    <row r="6" spans="2:8" ht="32.25" thickBot="1" x14ac:dyDescent="0.3">
      <c r="B6" s="1244"/>
      <c r="C6" s="1246"/>
      <c r="D6" s="979" t="s">
        <v>494</v>
      </c>
      <c r="E6" s="983" t="s">
        <v>198</v>
      </c>
      <c r="F6" s="979" t="s">
        <v>494</v>
      </c>
      <c r="G6" s="983" t="s">
        <v>198</v>
      </c>
      <c r="H6" s="282" t="s">
        <v>105</v>
      </c>
    </row>
    <row r="7" spans="2:8" ht="15.75" thickBot="1" x14ac:dyDescent="0.3">
      <c r="B7" s="592">
        <v>1</v>
      </c>
      <c r="C7" s="601">
        <v>2</v>
      </c>
      <c r="D7" s="601">
        <v>3</v>
      </c>
      <c r="E7" s="601">
        <v>4</v>
      </c>
      <c r="F7" s="601">
        <v>5</v>
      </c>
      <c r="G7" s="601">
        <v>6</v>
      </c>
      <c r="H7" s="602">
        <v>7</v>
      </c>
    </row>
    <row r="8" spans="2:8" ht="24" customHeight="1" x14ac:dyDescent="0.25">
      <c r="B8" s="288" t="s">
        <v>67</v>
      </c>
      <c r="C8" s="1041" t="s">
        <v>495</v>
      </c>
      <c r="D8" s="709">
        <v>76</v>
      </c>
      <c r="E8" s="174">
        <f>D8/D12*100</f>
        <v>75.247524752475243</v>
      </c>
      <c r="F8" s="709">
        <v>78</v>
      </c>
      <c r="G8" s="174">
        <f>F8/F12*100</f>
        <v>73.584905660377359</v>
      </c>
      <c r="H8" s="92">
        <f>F8/D8*100</f>
        <v>102.63157894736842</v>
      </c>
    </row>
    <row r="9" spans="2:8" ht="31.5" x14ac:dyDescent="0.25">
      <c r="B9" s="288" t="s">
        <v>68</v>
      </c>
      <c r="C9" s="172" t="s">
        <v>496</v>
      </c>
      <c r="D9" s="709">
        <v>4</v>
      </c>
      <c r="E9" s="174">
        <f>D9/D12*100</f>
        <v>3.9603960396039604</v>
      </c>
      <c r="F9" s="709">
        <v>4</v>
      </c>
      <c r="G9" s="174">
        <f>F9/F12*100</f>
        <v>3.7735849056603774</v>
      </c>
      <c r="H9" s="92">
        <f>F9/D9*100</f>
        <v>100</v>
      </c>
    </row>
    <row r="10" spans="2:8" ht="19.5" customHeight="1" x14ac:dyDescent="0.25">
      <c r="B10" s="288" t="s">
        <v>69</v>
      </c>
      <c r="C10" s="172" t="s">
        <v>497</v>
      </c>
      <c r="D10" s="709">
        <v>13</v>
      </c>
      <c r="E10" s="174">
        <f>D10/D12*100</f>
        <v>12.871287128712872</v>
      </c>
      <c r="F10" s="709">
        <v>17</v>
      </c>
      <c r="G10" s="174">
        <f>F10/F12*100</f>
        <v>16.037735849056602</v>
      </c>
      <c r="H10" s="92">
        <f>F10/D10*100</f>
        <v>130.76923076923077</v>
      </c>
    </row>
    <row r="11" spans="2:8" ht="16.5" thickBot="1" x14ac:dyDescent="0.3">
      <c r="B11" s="288" t="s">
        <v>70</v>
      </c>
      <c r="C11" s="176" t="s">
        <v>289</v>
      </c>
      <c r="D11" s="710">
        <v>8</v>
      </c>
      <c r="E11" s="178">
        <f>D11/D12*100</f>
        <v>7.9207920792079207</v>
      </c>
      <c r="F11" s="710">
        <v>7</v>
      </c>
      <c r="G11" s="178">
        <f>F11/F12*100</f>
        <v>6.6037735849056602</v>
      </c>
      <c r="H11" s="92">
        <f>F11/D11*100</f>
        <v>87.5</v>
      </c>
    </row>
    <row r="12" spans="2:8" ht="16.5" thickBot="1" x14ac:dyDescent="0.3">
      <c r="B12" s="1238" t="s">
        <v>192</v>
      </c>
      <c r="C12" s="1239"/>
      <c r="D12" s="708">
        <f>SUM(D8:D11)</f>
        <v>101</v>
      </c>
      <c r="E12" s="660">
        <f>SUM(E8:E11)</f>
        <v>100</v>
      </c>
      <c r="F12" s="708">
        <f>SUM(F8:F11)</f>
        <v>106</v>
      </c>
      <c r="G12" s="660">
        <f>SUM(G8:G11)</f>
        <v>100</v>
      </c>
      <c r="H12" s="76">
        <f>F12/D12*100</f>
        <v>104.95049504950495</v>
      </c>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D12 F12" formulaRange="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9"/>
  <sheetViews>
    <sheetView topLeftCell="A4" workbookViewId="0">
      <selection activeCell="D24" sqref="D24"/>
    </sheetView>
  </sheetViews>
  <sheetFormatPr defaultRowHeight="15" x14ac:dyDescent="0.25"/>
  <cols>
    <col min="2" max="2" width="6.7109375" customWidth="1"/>
    <col min="3" max="3" width="31.7109375" customWidth="1"/>
    <col min="4" max="4" width="16.7109375" customWidth="1"/>
    <col min="5" max="5" width="18" customWidth="1"/>
    <col min="6" max="6" width="16.85546875" customWidth="1"/>
    <col min="7" max="7" width="20.7109375" customWidth="1"/>
  </cols>
  <sheetData>
    <row r="3" spans="2:8" ht="16.5" thickBot="1" x14ac:dyDescent="0.3">
      <c r="B3" s="2"/>
      <c r="C3" s="15"/>
      <c r="D3" s="15"/>
      <c r="E3" s="15"/>
      <c r="F3" s="15"/>
      <c r="G3" s="1319" t="s">
        <v>524</v>
      </c>
      <c r="H3" s="1319"/>
    </row>
    <row r="4" spans="2:8" ht="16.5" thickBot="1" x14ac:dyDescent="0.3">
      <c r="B4" s="1084" t="s">
        <v>601</v>
      </c>
      <c r="C4" s="1085"/>
      <c r="D4" s="1085"/>
      <c r="E4" s="1085"/>
      <c r="F4" s="1085"/>
      <c r="G4" s="1085"/>
      <c r="H4" s="1086"/>
    </row>
    <row r="5" spans="2:8" ht="33" thickTop="1" thickBot="1" x14ac:dyDescent="0.3">
      <c r="B5" s="620" t="s">
        <v>167</v>
      </c>
      <c r="C5" s="621" t="s">
        <v>186</v>
      </c>
      <c r="D5" s="1059" t="s">
        <v>602</v>
      </c>
      <c r="E5" s="1059" t="s">
        <v>603</v>
      </c>
      <c r="F5" s="1059" t="s">
        <v>604</v>
      </c>
      <c r="G5" s="1059" t="s">
        <v>605</v>
      </c>
      <c r="H5" s="1060" t="s">
        <v>606</v>
      </c>
    </row>
    <row r="6" spans="2:8" s="293" customFormat="1" ht="13.5" thickBot="1" x14ac:dyDescent="0.25">
      <c r="B6" s="622">
        <v>1</v>
      </c>
      <c r="C6" s="623">
        <v>2</v>
      </c>
      <c r="D6" s="623">
        <v>3</v>
      </c>
      <c r="E6" s="623">
        <v>4</v>
      </c>
      <c r="F6" s="623">
        <v>5</v>
      </c>
      <c r="G6" s="623">
        <v>6</v>
      </c>
      <c r="H6" s="624">
        <v>7</v>
      </c>
    </row>
    <row r="7" spans="2:8" ht="16.5" thickBot="1" x14ac:dyDescent="0.3">
      <c r="B7" s="618" t="s">
        <v>67</v>
      </c>
      <c r="C7" s="1061" t="s">
        <v>607</v>
      </c>
      <c r="D7" s="616"/>
      <c r="E7" s="616"/>
      <c r="F7" s="616"/>
      <c r="G7" s="616"/>
      <c r="H7" s="619"/>
    </row>
    <row r="8" spans="2:8" ht="15.75" x14ac:dyDescent="0.25">
      <c r="B8" s="288" t="s">
        <v>14</v>
      </c>
      <c r="C8" s="876" t="s">
        <v>608</v>
      </c>
      <c r="D8" s="741">
        <v>44602</v>
      </c>
      <c r="E8" s="741">
        <v>94364</v>
      </c>
      <c r="F8" s="741">
        <v>1555</v>
      </c>
      <c r="G8" s="676">
        <f>D8+E8+F8</f>
        <v>140521</v>
      </c>
      <c r="H8" s="662">
        <f>G8/G13*100</f>
        <v>49.481664589099459</v>
      </c>
    </row>
    <row r="9" spans="2:8" ht="45" customHeight="1" x14ac:dyDescent="0.25">
      <c r="B9" s="740" t="s">
        <v>31</v>
      </c>
      <c r="C9" s="876" t="s">
        <v>609</v>
      </c>
      <c r="D9" s="741">
        <v>35782</v>
      </c>
      <c r="E9" s="741">
        <v>59874</v>
      </c>
      <c r="F9" s="741">
        <v>1242</v>
      </c>
      <c r="G9" s="741">
        <f>D9+E9+F9</f>
        <v>96898</v>
      </c>
      <c r="H9" s="742">
        <f>G9/G13*100</f>
        <v>34.120696090652359</v>
      </c>
    </row>
    <row r="10" spans="2:8" ht="15.75" x14ac:dyDescent="0.25">
      <c r="B10" s="288" t="s">
        <v>83</v>
      </c>
      <c r="C10" s="876" t="s">
        <v>610</v>
      </c>
      <c r="D10" s="741">
        <v>17198</v>
      </c>
      <c r="E10" s="741">
        <v>27292</v>
      </c>
      <c r="F10" s="741">
        <v>304</v>
      </c>
      <c r="G10" s="676">
        <f>D10+E10+F10</f>
        <v>44794</v>
      </c>
      <c r="H10" s="662">
        <f>G10/G13*100</f>
        <v>15.773312768939313</v>
      </c>
    </row>
    <row r="11" spans="2:8" ht="15.75" x14ac:dyDescent="0.25">
      <c r="B11" s="288" t="s">
        <v>84</v>
      </c>
      <c r="C11" s="876" t="s">
        <v>611</v>
      </c>
      <c r="D11" s="741">
        <v>210</v>
      </c>
      <c r="E11" s="741">
        <v>1501</v>
      </c>
      <c r="F11" s="741">
        <v>18</v>
      </c>
      <c r="G11" s="676">
        <f>D11+E11+F11</f>
        <v>1729</v>
      </c>
      <c r="H11" s="662">
        <f>G11/G13*100</f>
        <v>0.60883282978738384</v>
      </c>
    </row>
    <row r="12" spans="2:8" ht="16.5" thickBot="1" x14ac:dyDescent="0.3">
      <c r="B12" s="288" t="s">
        <v>85</v>
      </c>
      <c r="C12" s="876" t="s">
        <v>221</v>
      </c>
      <c r="D12" s="741">
        <v>16</v>
      </c>
      <c r="E12" s="741">
        <v>28</v>
      </c>
      <c r="F12" s="741">
        <v>0</v>
      </c>
      <c r="G12" s="676">
        <f>D12+E12+F12</f>
        <v>44</v>
      </c>
      <c r="H12" s="662">
        <f>G12/G13*100</f>
        <v>1.5493721521483454E-2</v>
      </c>
    </row>
    <row r="13" spans="2:8" ht="16.5" thickBot="1" x14ac:dyDescent="0.3">
      <c r="B13" s="1250" t="s">
        <v>192</v>
      </c>
      <c r="C13" s="1245"/>
      <c r="D13" s="701">
        <f>SUM(D8:D12)</f>
        <v>97808</v>
      </c>
      <c r="E13" s="701">
        <f>SUM(E8:E12)</f>
        <v>183059</v>
      </c>
      <c r="F13" s="701">
        <f>SUM(F8:F12)</f>
        <v>3119</v>
      </c>
      <c r="G13" s="701">
        <f>SUM(G8:G12)</f>
        <v>283986</v>
      </c>
      <c r="H13" s="702">
        <f>SUM(H8:H12)</f>
        <v>100.00000000000001</v>
      </c>
    </row>
    <row r="14" spans="2:8" ht="15.75" x14ac:dyDescent="0.25">
      <c r="B14" s="672" t="s">
        <v>68</v>
      </c>
      <c r="C14" s="703" t="s">
        <v>612</v>
      </c>
      <c r="D14" s="704"/>
      <c r="E14" s="704"/>
      <c r="F14" s="704"/>
      <c r="G14" s="704"/>
      <c r="H14" s="673"/>
    </row>
    <row r="15" spans="2:8" ht="15.75" x14ac:dyDescent="0.25">
      <c r="B15" s="674" t="s">
        <v>86</v>
      </c>
      <c r="C15" s="172" t="s">
        <v>551</v>
      </c>
      <c r="D15" s="95">
        <v>87561</v>
      </c>
      <c r="E15" s="95">
        <v>161562</v>
      </c>
      <c r="F15" s="95">
        <v>2456</v>
      </c>
      <c r="G15" s="95">
        <f>D15+E15+F15</f>
        <v>251579</v>
      </c>
      <c r="H15" s="675">
        <f>G15/G19*100</f>
        <v>88.588521969392858</v>
      </c>
    </row>
    <row r="16" spans="2:8" ht="15.75" x14ac:dyDescent="0.25">
      <c r="B16" s="674" t="s">
        <v>87</v>
      </c>
      <c r="C16" s="172" t="s">
        <v>613</v>
      </c>
      <c r="D16" s="95">
        <v>3077</v>
      </c>
      <c r="E16" s="95">
        <v>5878</v>
      </c>
      <c r="F16" s="95">
        <v>118</v>
      </c>
      <c r="G16" s="95">
        <f>D16+E16+F16</f>
        <v>9073</v>
      </c>
      <c r="H16" s="675">
        <f>G16/G19*100</f>
        <v>3.1948758037368039</v>
      </c>
    </row>
    <row r="17" spans="2:8" ht="15.75" x14ac:dyDescent="0.25">
      <c r="B17" s="674" t="s">
        <v>88</v>
      </c>
      <c r="C17" s="172" t="s">
        <v>614</v>
      </c>
      <c r="D17" s="95">
        <v>5843</v>
      </c>
      <c r="E17" s="95">
        <v>14371</v>
      </c>
      <c r="F17" s="95">
        <v>540</v>
      </c>
      <c r="G17" s="95">
        <f>D17+E17+F17</f>
        <v>20754</v>
      </c>
      <c r="H17" s="675">
        <f>G17/G19*100</f>
        <v>7.3081067376560807</v>
      </c>
    </row>
    <row r="18" spans="2:8" ht="16.5" thickBot="1" x14ac:dyDescent="0.3">
      <c r="B18" s="175" t="s">
        <v>89</v>
      </c>
      <c r="C18" s="176" t="s">
        <v>615</v>
      </c>
      <c r="D18" s="677">
        <v>1327</v>
      </c>
      <c r="E18" s="677">
        <v>1248</v>
      </c>
      <c r="F18" s="677">
        <v>5</v>
      </c>
      <c r="G18" s="677">
        <f>D18+E18+F18</f>
        <v>2580</v>
      </c>
      <c r="H18" s="678">
        <f>G18/G19*100</f>
        <v>0.90849548921425705</v>
      </c>
    </row>
    <row r="19" spans="2:8" ht="16.5" thickBot="1" x14ac:dyDescent="0.3">
      <c r="B19" s="1238" t="s">
        <v>192</v>
      </c>
      <c r="C19" s="1239"/>
      <c r="D19" s="182">
        <f>SUM(D15:D18)</f>
        <v>97808</v>
      </c>
      <c r="E19" s="182">
        <f>SUM(E15:E18)</f>
        <v>183059</v>
      </c>
      <c r="F19" s="182">
        <f>SUM(F15:F18)</f>
        <v>3119</v>
      </c>
      <c r="G19" s="181">
        <f>SUM(G15:G18)</f>
        <v>283986</v>
      </c>
      <c r="H19" s="679">
        <f>SUM(H15:H18)</f>
        <v>100</v>
      </c>
    </row>
  </sheetData>
  <mergeCells count="4">
    <mergeCell ref="B13:C13"/>
    <mergeCell ref="B19:C19"/>
    <mergeCell ref="G3:H3"/>
    <mergeCell ref="B4:H4"/>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workbookViewId="0">
      <selection activeCell="C17" sqref="C17"/>
    </sheetView>
  </sheetViews>
  <sheetFormatPr defaultRowHeight="15" x14ac:dyDescent="0.25"/>
  <cols>
    <col min="2" max="2" width="8.42578125" customWidth="1"/>
    <col min="3" max="3" width="30.85546875" customWidth="1"/>
    <col min="4" max="4" width="25.7109375" customWidth="1"/>
    <col min="5" max="5" width="24" customWidth="1"/>
  </cols>
  <sheetData>
    <row r="3" spans="2:11" ht="16.5" thickBot="1" x14ac:dyDescent="0.3">
      <c r="B3" s="1"/>
      <c r="C3" s="1"/>
      <c r="D3" s="1"/>
      <c r="E3" s="1320" t="s">
        <v>616</v>
      </c>
      <c r="F3" s="1320"/>
    </row>
    <row r="4" spans="2:11" ht="16.5" thickBot="1" x14ac:dyDescent="0.3">
      <c r="B4" s="1321" t="s">
        <v>618</v>
      </c>
      <c r="C4" s="1322"/>
      <c r="D4" s="1322"/>
      <c r="E4" s="1322"/>
      <c r="F4" s="1323"/>
    </row>
    <row r="5" spans="2:11" ht="32.25" thickBot="1" x14ac:dyDescent="0.3">
      <c r="B5" s="278" t="s">
        <v>167</v>
      </c>
      <c r="C5" s="279" t="s">
        <v>186</v>
      </c>
      <c r="D5" s="279" t="s">
        <v>120</v>
      </c>
      <c r="E5" s="279" t="s">
        <v>152</v>
      </c>
      <c r="F5" s="280" t="s">
        <v>617</v>
      </c>
    </row>
    <row r="6" spans="2:11" s="293" customFormat="1" ht="13.5" customHeight="1" thickBot="1" x14ac:dyDescent="0.25">
      <c r="B6" s="615">
        <v>1</v>
      </c>
      <c r="C6" s="608">
        <v>2</v>
      </c>
      <c r="D6" s="608">
        <v>3</v>
      </c>
      <c r="E6" s="608">
        <v>4</v>
      </c>
      <c r="F6" s="625">
        <v>5</v>
      </c>
    </row>
    <row r="7" spans="2:11" ht="16.5" thickBot="1" x14ac:dyDescent="0.3">
      <c r="B7" s="292" t="s">
        <v>67</v>
      </c>
      <c r="C7" s="1061" t="s">
        <v>607</v>
      </c>
      <c r="D7" s="556"/>
      <c r="E7" s="556"/>
      <c r="F7" s="600"/>
    </row>
    <row r="8" spans="2:11" ht="15.75" x14ac:dyDescent="0.25">
      <c r="B8" s="288" t="s">
        <v>14</v>
      </c>
      <c r="C8" s="876" t="s">
        <v>608</v>
      </c>
      <c r="D8" s="676">
        <v>127102</v>
      </c>
      <c r="E8" s="741">
        <v>140521</v>
      </c>
      <c r="F8" s="96">
        <f t="shared" ref="F8:F13" si="0">E8/D8*100</f>
        <v>110.55766234992367</v>
      </c>
      <c r="H8" s="934"/>
      <c r="I8" s="934"/>
      <c r="J8" s="51"/>
      <c r="K8" s="51"/>
    </row>
    <row r="9" spans="2:11" ht="47.25" x14ac:dyDescent="0.25">
      <c r="B9" s="288" t="s">
        <v>31</v>
      </c>
      <c r="C9" s="876" t="s">
        <v>609</v>
      </c>
      <c r="D9" s="676">
        <v>91011</v>
      </c>
      <c r="E9" s="741">
        <v>96898</v>
      </c>
      <c r="F9" s="96">
        <f t="shared" si="0"/>
        <v>106.46844886881806</v>
      </c>
      <c r="H9" s="934"/>
      <c r="I9" s="934"/>
      <c r="J9" s="51"/>
      <c r="K9" s="51"/>
    </row>
    <row r="10" spans="2:11" ht="15.75" x14ac:dyDescent="0.25">
      <c r="B10" s="288" t="s">
        <v>83</v>
      </c>
      <c r="C10" s="876" t="s">
        <v>610</v>
      </c>
      <c r="D10" s="676">
        <v>38840</v>
      </c>
      <c r="E10" s="741">
        <v>44794</v>
      </c>
      <c r="F10" s="96">
        <f t="shared" si="0"/>
        <v>115.32955715756952</v>
      </c>
      <c r="H10" s="934"/>
      <c r="I10" s="934"/>
      <c r="J10" s="51"/>
      <c r="K10" s="51"/>
    </row>
    <row r="11" spans="2:11" ht="15.75" x14ac:dyDescent="0.25">
      <c r="B11" s="288" t="s">
        <v>84</v>
      </c>
      <c r="C11" s="876" t="s">
        <v>611</v>
      </c>
      <c r="D11" s="676">
        <v>1909</v>
      </c>
      <c r="E11" s="741">
        <v>1729</v>
      </c>
      <c r="F11" s="96">
        <f t="shared" si="0"/>
        <v>90.570979570455734</v>
      </c>
      <c r="H11" s="934"/>
      <c r="I11" s="934"/>
      <c r="J11" s="51"/>
      <c r="K11" s="51"/>
    </row>
    <row r="12" spans="2:11" ht="16.5" thickBot="1" x14ac:dyDescent="0.3">
      <c r="B12" s="288" t="s">
        <v>85</v>
      </c>
      <c r="C12" s="876" t="s">
        <v>221</v>
      </c>
      <c r="D12" s="680">
        <v>34</v>
      </c>
      <c r="E12" s="677">
        <v>44</v>
      </c>
      <c r="F12" s="96">
        <f t="shared" si="0"/>
        <v>129.41176470588235</v>
      </c>
      <c r="H12" s="934"/>
      <c r="I12" s="934"/>
      <c r="J12" s="934"/>
    </row>
    <row r="13" spans="2:11" ht="16.5" thickBot="1" x14ac:dyDescent="0.3">
      <c r="B13" s="672"/>
      <c r="C13" s="703" t="s">
        <v>192</v>
      </c>
      <c r="D13" s="705">
        <f>SUM(D8:D12)</f>
        <v>258896</v>
      </c>
      <c r="E13" s="705">
        <f>SUM(E8:E12)</f>
        <v>283986</v>
      </c>
      <c r="F13" s="706">
        <f t="shared" si="0"/>
        <v>109.69115011433162</v>
      </c>
      <c r="H13" s="934"/>
      <c r="I13" s="934"/>
      <c r="J13" s="934"/>
    </row>
    <row r="14" spans="2:11" ht="15.75" x14ac:dyDescent="0.25">
      <c r="B14" s="672" t="s">
        <v>68</v>
      </c>
      <c r="C14" s="703" t="s">
        <v>612</v>
      </c>
      <c r="D14" s="671"/>
      <c r="E14" s="671"/>
      <c r="F14" s="707"/>
      <c r="H14" s="934"/>
      <c r="I14" s="934"/>
      <c r="J14" s="934"/>
    </row>
    <row r="15" spans="2:11" ht="15.75" x14ac:dyDescent="0.25">
      <c r="B15" s="674" t="s">
        <v>86</v>
      </c>
      <c r="C15" s="172" t="s">
        <v>551</v>
      </c>
      <c r="D15" s="95">
        <v>228329</v>
      </c>
      <c r="E15" s="95">
        <v>251579</v>
      </c>
      <c r="F15" s="96">
        <f>E15/D15*100</f>
        <v>110.18267499967153</v>
      </c>
      <c r="H15" s="934"/>
      <c r="I15" s="934"/>
      <c r="J15" s="934"/>
    </row>
    <row r="16" spans="2:11" ht="15.75" x14ac:dyDescent="0.25">
      <c r="B16" s="674" t="s">
        <v>87</v>
      </c>
      <c r="C16" s="172" t="s">
        <v>613</v>
      </c>
      <c r="D16" s="95">
        <v>7451</v>
      </c>
      <c r="E16" s="95">
        <v>9073</v>
      </c>
      <c r="F16" s="96">
        <f>E16/D16*100</f>
        <v>121.76889008186819</v>
      </c>
      <c r="H16" s="934"/>
      <c r="I16" s="934"/>
      <c r="J16" s="934"/>
    </row>
    <row r="17" spans="2:6" ht="15.75" x14ac:dyDescent="0.25">
      <c r="B17" s="674" t="s">
        <v>88</v>
      </c>
      <c r="C17" s="172" t="s">
        <v>614</v>
      </c>
      <c r="D17" s="95">
        <v>19805</v>
      </c>
      <c r="E17" s="95">
        <v>20754</v>
      </c>
      <c r="F17" s="96">
        <f>E17/D17*100</f>
        <v>104.79171926281241</v>
      </c>
    </row>
    <row r="18" spans="2:6" ht="16.5" thickBot="1" x14ac:dyDescent="0.3">
      <c r="B18" s="175" t="s">
        <v>89</v>
      </c>
      <c r="C18" s="176" t="s">
        <v>615</v>
      </c>
      <c r="D18" s="677">
        <v>3311</v>
      </c>
      <c r="E18" s="677">
        <v>2580</v>
      </c>
      <c r="F18" s="683">
        <f>E18/D18*100</f>
        <v>77.922077922077932</v>
      </c>
    </row>
    <row r="19" spans="2:6" ht="16.5" thickBot="1" x14ac:dyDescent="0.3">
      <c r="B19" s="278"/>
      <c r="C19" s="180" t="s">
        <v>192</v>
      </c>
      <c r="D19" s="153">
        <f>SUM(D15:D18)</f>
        <v>258896</v>
      </c>
      <c r="E19" s="153">
        <f>SUM(E15:E18)</f>
        <v>283986</v>
      </c>
      <c r="F19" s="157">
        <f>E19/D19*100</f>
        <v>109.69115011433162</v>
      </c>
    </row>
  </sheetData>
  <mergeCells count="2">
    <mergeCell ref="E3:F3"/>
    <mergeCell ref="B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1"/>
  <sheetViews>
    <sheetView workbookViewId="0">
      <selection activeCell="C17" sqref="C17"/>
    </sheetView>
  </sheetViews>
  <sheetFormatPr defaultColWidth="9.140625" defaultRowHeight="15" x14ac:dyDescent="0.25"/>
  <cols>
    <col min="1" max="2" width="9.140625" style="18"/>
    <col min="3" max="3" width="31" style="18" customWidth="1"/>
    <col min="4" max="5" width="14.85546875" style="18" customWidth="1"/>
    <col min="6" max="6" width="14" style="18" customWidth="1"/>
    <col min="7" max="7" width="14.140625" style="18" customWidth="1"/>
    <col min="8" max="8" width="13.85546875" style="18" customWidth="1"/>
    <col min="9" max="9" width="13.140625" style="18" customWidth="1"/>
    <col min="10" max="10" width="12" style="18" customWidth="1"/>
    <col min="11" max="11" width="13" style="18" customWidth="1"/>
    <col min="12" max="16384" width="9.140625" style="18"/>
  </cols>
  <sheetData>
    <row r="2" spans="2:11" ht="15.75" x14ac:dyDescent="0.25">
      <c r="C2" s="71"/>
    </row>
    <row r="3" spans="2:11" ht="16.5" thickBot="1" x14ac:dyDescent="0.3">
      <c r="C3" s="72" t="s">
        <v>1</v>
      </c>
      <c r="D3" s="46"/>
      <c r="E3" s="46"/>
      <c r="F3" s="46"/>
      <c r="G3" s="46"/>
      <c r="H3" s="46"/>
      <c r="I3" s="46"/>
      <c r="J3" s="46"/>
      <c r="K3" s="64" t="s">
        <v>203</v>
      </c>
    </row>
    <row r="4" spans="2:11" ht="20.100000000000001" customHeight="1" thickBot="1" x14ac:dyDescent="0.3">
      <c r="B4" s="1104" t="s">
        <v>204</v>
      </c>
      <c r="C4" s="1105"/>
      <c r="D4" s="1105"/>
      <c r="E4" s="1105"/>
      <c r="F4" s="1105"/>
      <c r="G4" s="1105"/>
      <c r="H4" s="1105"/>
      <c r="I4" s="1105"/>
      <c r="J4" s="1105"/>
      <c r="K4" s="1106"/>
    </row>
    <row r="5" spans="2:11" ht="18" customHeight="1" x14ac:dyDescent="0.25">
      <c r="B5" s="1102" t="s">
        <v>167</v>
      </c>
      <c r="C5" s="1107" t="s">
        <v>205</v>
      </c>
      <c r="D5" s="1107" t="s">
        <v>59</v>
      </c>
      <c r="E5" s="1107"/>
      <c r="F5" s="1107" t="s">
        <v>117</v>
      </c>
      <c r="G5" s="1107"/>
      <c r="H5" s="1110" t="s">
        <v>151</v>
      </c>
      <c r="I5" s="1110"/>
      <c r="J5" s="1107" t="s">
        <v>196</v>
      </c>
      <c r="K5" s="1109"/>
    </row>
    <row r="6" spans="2:11" ht="16.5" thickBot="1" x14ac:dyDescent="0.3">
      <c r="B6" s="1103"/>
      <c r="C6" s="1108"/>
      <c r="D6" s="962" t="s">
        <v>197</v>
      </c>
      <c r="E6" s="962" t="s">
        <v>198</v>
      </c>
      <c r="F6" s="962" t="s">
        <v>197</v>
      </c>
      <c r="G6" s="962" t="s">
        <v>198</v>
      </c>
      <c r="H6" s="962" t="s">
        <v>197</v>
      </c>
      <c r="I6" s="962" t="s">
        <v>198</v>
      </c>
      <c r="J6" s="208" t="s">
        <v>105</v>
      </c>
      <c r="K6" s="110" t="s">
        <v>106</v>
      </c>
    </row>
    <row r="7" spans="2:11" ht="15.75" thickBot="1" x14ac:dyDescent="0.3">
      <c r="B7" s="220">
        <v>1</v>
      </c>
      <c r="C7" s="329">
        <v>2</v>
      </c>
      <c r="D7" s="329">
        <v>3</v>
      </c>
      <c r="E7" s="329">
        <v>4</v>
      </c>
      <c r="F7" s="329">
        <v>5</v>
      </c>
      <c r="G7" s="329">
        <v>6</v>
      </c>
      <c r="H7" s="329">
        <v>7</v>
      </c>
      <c r="I7" s="329">
        <v>8</v>
      </c>
      <c r="J7" s="329">
        <v>9</v>
      </c>
      <c r="K7" s="330">
        <v>10</v>
      </c>
    </row>
    <row r="8" spans="2:11" ht="15.75" x14ac:dyDescent="0.25">
      <c r="B8" s="331" t="s">
        <v>67</v>
      </c>
      <c r="C8" s="995" t="s">
        <v>206</v>
      </c>
      <c r="D8" s="104">
        <v>41619</v>
      </c>
      <c r="E8" s="115">
        <f>D8/D$11*100</f>
        <v>3.2022029716111193</v>
      </c>
      <c r="F8" s="104">
        <v>41619</v>
      </c>
      <c r="G8" s="115">
        <f>F8/F$11*100</f>
        <v>3.2022005078094948</v>
      </c>
      <c r="H8" s="104">
        <v>41619</v>
      </c>
      <c r="I8" s="115">
        <f>H8/H11*100</f>
        <v>3.2022005078094948</v>
      </c>
      <c r="J8" s="332">
        <f>F8/D8*100</f>
        <v>100</v>
      </c>
      <c r="K8" s="333">
        <f>H8/F8*100</f>
        <v>100</v>
      </c>
    </row>
    <row r="9" spans="2:11" ht="18.75" customHeight="1" x14ac:dyDescent="0.25">
      <c r="B9" s="334" t="s">
        <v>68</v>
      </c>
      <c r="C9" s="996" t="s">
        <v>207</v>
      </c>
      <c r="D9" s="66">
        <v>139355</v>
      </c>
      <c r="E9" s="116">
        <f t="shared" ref="E9:E10" si="0">D9/D$11*100</f>
        <v>10.722097962682128</v>
      </c>
      <c r="F9" s="66">
        <v>140547</v>
      </c>
      <c r="G9" s="116">
        <f t="shared" ref="G9:G10" si="1">F9/F$11*100</f>
        <v>10.813803185350466</v>
      </c>
      <c r="H9" s="66">
        <v>140851</v>
      </c>
      <c r="I9" s="116">
        <f>H9/H11*100</f>
        <v>10.837193198430407</v>
      </c>
      <c r="J9" s="327">
        <f t="shared" ref="J9:J11" si="2">F9/D9*100</f>
        <v>100.85536938035951</v>
      </c>
      <c r="K9" s="335">
        <f t="shared" ref="K9:K11" si="3">H9/F9*100</f>
        <v>100.21629775093028</v>
      </c>
    </row>
    <row r="10" spans="2:11" ht="20.25" customHeight="1" thickBot="1" x14ac:dyDescent="0.3">
      <c r="B10" s="336" t="s">
        <v>69</v>
      </c>
      <c r="C10" s="996" t="s">
        <v>208</v>
      </c>
      <c r="D10" s="337">
        <v>1118725</v>
      </c>
      <c r="E10" s="121">
        <f t="shared" si="0"/>
        <v>86.075699065706758</v>
      </c>
      <c r="F10" s="337">
        <v>1117534</v>
      </c>
      <c r="G10" s="121">
        <f t="shared" si="1"/>
        <v>85.983996306840041</v>
      </c>
      <c r="H10" s="337">
        <v>1117230</v>
      </c>
      <c r="I10" s="121">
        <f>H10/H11*100</f>
        <v>85.960606293760094</v>
      </c>
      <c r="J10" s="338">
        <f t="shared" si="2"/>
        <v>99.893539520436221</v>
      </c>
      <c r="K10" s="339">
        <f t="shared" si="3"/>
        <v>99.972797248226897</v>
      </c>
    </row>
    <row r="11" spans="2:11" ht="19.5" customHeight="1" thickBot="1" x14ac:dyDescent="0.3">
      <c r="B11" s="1100" t="s">
        <v>192</v>
      </c>
      <c r="C11" s="1101"/>
      <c r="D11" s="65">
        <f t="shared" ref="D11:I11" si="4">SUM(D8:D10)</f>
        <v>1299699</v>
      </c>
      <c r="E11" s="85">
        <f t="shared" si="4"/>
        <v>100</v>
      </c>
      <c r="F11" s="65">
        <f t="shared" si="4"/>
        <v>1299700</v>
      </c>
      <c r="G11" s="85">
        <f t="shared" si="4"/>
        <v>100</v>
      </c>
      <c r="H11" s="65">
        <f t="shared" si="4"/>
        <v>1299700</v>
      </c>
      <c r="I11" s="85">
        <f t="shared" si="4"/>
        <v>100</v>
      </c>
      <c r="J11" s="240">
        <f t="shared" si="2"/>
        <v>100.0000769408917</v>
      </c>
      <c r="K11" s="127">
        <f t="shared" si="3"/>
        <v>100</v>
      </c>
    </row>
  </sheetData>
  <mergeCells count="8">
    <mergeCell ref="B11:C11"/>
    <mergeCell ref="B5:B6"/>
    <mergeCell ref="B4:K4"/>
    <mergeCell ref="C5:C6"/>
    <mergeCell ref="D5:E5"/>
    <mergeCell ref="F5:G5"/>
    <mergeCell ref="J5:K5"/>
    <mergeCell ref="H5:I5"/>
  </mergeCells>
  <pageMargins left="0.7" right="0.7" top="0.75" bottom="0.75" header="0.3" footer="0.3"/>
  <pageSetup paperSize="9" scale="73" fitToHeight="0" orientation="landscape" r:id="rId1"/>
  <ignoredErrors>
    <ignoredError sqref="F11:H11 D11:E11"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1"/>
  <sheetViews>
    <sheetView workbookViewId="0">
      <selection activeCell="C14" sqref="C14"/>
    </sheetView>
  </sheetViews>
  <sheetFormatPr defaultRowHeight="15" x14ac:dyDescent="0.25"/>
  <cols>
    <col min="3" max="3" width="29" customWidth="1"/>
    <col min="4" max="4" width="15.140625" customWidth="1"/>
    <col min="5" max="5" width="19" customWidth="1"/>
    <col min="6" max="6" width="16.7109375" customWidth="1"/>
    <col min="7" max="7" width="15.85546875" customWidth="1"/>
    <col min="8" max="8" width="15.7109375" customWidth="1"/>
  </cols>
  <sheetData>
    <row r="3" spans="2:14" ht="16.5" thickBot="1" x14ac:dyDescent="0.3">
      <c r="B3" s="1"/>
      <c r="C3" s="183"/>
      <c r="D3" s="1"/>
      <c r="E3" s="1"/>
      <c r="F3" s="1"/>
      <c r="G3" s="1"/>
      <c r="H3" s="184" t="s">
        <v>524</v>
      </c>
      <c r="I3" s="4"/>
      <c r="J3" s="4"/>
      <c r="K3" s="4"/>
      <c r="L3" s="4"/>
      <c r="M3" s="4"/>
      <c r="N3" s="4"/>
    </row>
    <row r="4" spans="2:14" ht="16.5" thickBot="1" x14ac:dyDescent="0.3">
      <c r="B4" s="1084" t="s">
        <v>620</v>
      </c>
      <c r="C4" s="1085"/>
      <c r="D4" s="1085"/>
      <c r="E4" s="1085"/>
      <c r="F4" s="1085"/>
      <c r="G4" s="1085"/>
      <c r="H4" s="1086"/>
    </row>
    <row r="5" spans="2:14" ht="16.5" thickBot="1" x14ac:dyDescent="0.3">
      <c r="B5" s="278" t="s">
        <v>167</v>
      </c>
      <c r="C5" s="283" t="s">
        <v>186</v>
      </c>
      <c r="D5" s="283" t="s">
        <v>117</v>
      </c>
      <c r="E5" s="279" t="s">
        <v>198</v>
      </c>
      <c r="F5" s="283" t="s">
        <v>151</v>
      </c>
      <c r="G5" s="978" t="s">
        <v>198</v>
      </c>
      <c r="H5" s="280" t="s">
        <v>619</v>
      </c>
    </row>
    <row r="6" spans="2:14" ht="15.75" thickBot="1" x14ac:dyDescent="0.3">
      <c r="B6" s="592">
        <v>1</v>
      </c>
      <c r="C6" s="593">
        <v>2</v>
      </c>
      <c r="D6" s="593">
        <v>3</v>
      </c>
      <c r="E6" s="593">
        <v>4</v>
      </c>
      <c r="F6" s="593">
        <v>5</v>
      </c>
      <c r="G6" s="593">
        <v>6</v>
      </c>
      <c r="H6" s="594">
        <v>7</v>
      </c>
    </row>
    <row r="7" spans="2:14" ht="15.75" x14ac:dyDescent="0.25">
      <c r="B7" s="288" t="s">
        <v>67</v>
      </c>
      <c r="C7" s="1062" t="s">
        <v>621</v>
      </c>
      <c r="D7" s="676">
        <v>256770</v>
      </c>
      <c r="E7" s="681">
        <f>D7/D11*100</f>
        <v>74.680216155846267</v>
      </c>
      <c r="F7" s="741">
        <v>278377</v>
      </c>
      <c r="G7" s="681">
        <f>F7/F11*100</f>
        <v>77.644423866476259</v>
      </c>
      <c r="H7" s="96">
        <f>F7/D7*100</f>
        <v>108.41492386182185</v>
      </c>
    </row>
    <row r="8" spans="2:14" ht="15.75" x14ac:dyDescent="0.25">
      <c r="B8" s="288" t="s">
        <v>68</v>
      </c>
      <c r="C8" s="1062" t="s">
        <v>622</v>
      </c>
      <c r="D8" s="676">
        <v>53964</v>
      </c>
      <c r="E8" s="681">
        <f>D8/D11*100</f>
        <v>15.695148127250411</v>
      </c>
      <c r="F8" s="741">
        <v>61285</v>
      </c>
      <c r="G8" s="681">
        <f>F8/F11*100</f>
        <v>17.093504551945735</v>
      </c>
      <c r="H8" s="96">
        <f>F8/D8*100</f>
        <v>113.56645170854645</v>
      </c>
    </row>
    <row r="9" spans="2:14" ht="15.75" x14ac:dyDescent="0.25">
      <c r="B9" s="288" t="s">
        <v>69</v>
      </c>
      <c r="C9" s="1062" t="s">
        <v>623</v>
      </c>
      <c r="D9" s="676">
        <v>4982</v>
      </c>
      <c r="E9" s="681">
        <f>D9/D11*100</f>
        <v>1.4489887326729218</v>
      </c>
      <c r="F9" s="741">
        <v>4800</v>
      </c>
      <c r="G9" s="681">
        <f>F9/F11*100</f>
        <v>1.338807568725455</v>
      </c>
      <c r="H9" s="96">
        <f>F9/D9*100</f>
        <v>96.346848655158567</v>
      </c>
    </row>
    <row r="10" spans="2:14" ht="16.5" thickBot="1" x14ac:dyDescent="0.3">
      <c r="B10" s="288" t="s">
        <v>70</v>
      </c>
      <c r="C10" s="1062" t="s">
        <v>236</v>
      </c>
      <c r="D10" s="677">
        <v>28110</v>
      </c>
      <c r="E10" s="682">
        <f>D10/D11*100</f>
        <v>8.1756469842303954</v>
      </c>
      <c r="F10" s="677">
        <v>14066</v>
      </c>
      <c r="G10" s="682">
        <f>F10/F11*100</f>
        <v>3.9232640128525529</v>
      </c>
      <c r="H10" s="683">
        <f>F10/D10*100</f>
        <v>50.039131981501249</v>
      </c>
    </row>
    <row r="11" spans="2:14" ht="16.5" thickBot="1" x14ac:dyDescent="0.3">
      <c r="B11" s="1274" t="s">
        <v>192</v>
      </c>
      <c r="C11" s="1275"/>
      <c r="D11" s="153">
        <f>SUM(D7:D10)</f>
        <v>343826</v>
      </c>
      <c r="E11" s="661">
        <f>SUM(E7:E10)</f>
        <v>99.999999999999986</v>
      </c>
      <c r="F11" s="153">
        <f>SUM(F7:F10)</f>
        <v>358528</v>
      </c>
      <c r="G11" s="661">
        <f>SUM(G7:G10)</f>
        <v>100.00000000000001</v>
      </c>
      <c r="H11" s="155">
        <f>F11/D11*100</f>
        <v>104.27600006980275</v>
      </c>
    </row>
  </sheetData>
  <mergeCells count="2">
    <mergeCell ref="B4:H4"/>
    <mergeCell ref="B11:C11"/>
  </mergeCells>
  <pageMargins left="0.7" right="0.7" top="0.75" bottom="0.75" header="0.3" footer="0.3"/>
  <pageSetup orientation="portrait" r:id="rId1"/>
  <ignoredErrors>
    <ignoredError sqref="F11 D11" formulaRange="1"/>
  </ignoredError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
  <sheetViews>
    <sheetView workbookViewId="0">
      <selection activeCell="D19" sqref="D19"/>
    </sheetView>
  </sheetViews>
  <sheetFormatPr defaultRowHeight="15" x14ac:dyDescent="0.25"/>
  <cols>
    <col min="2" max="2" width="6.28515625" customWidth="1"/>
    <col min="3" max="3" width="14" customWidth="1"/>
    <col min="4" max="4" width="17.7109375" customWidth="1"/>
    <col min="5" max="5" width="18.85546875" customWidth="1"/>
    <col min="6" max="6" width="14.5703125" customWidth="1"/>
    <col min="7" max="7" width="13.5703125" customWidth="1"/>
    <col min="8" max="8" width="14.7109375" customWidth="1"/>
    <col min="9" max="9" width="15.7109375" customWidth="1"/>
    <col min="10" max="10" width="14.42578125" customWidth="1"/>
    <col min="11" max="11" width="16.28515625" customWidth="1"/>
    <col min="12" max="12" width="14.28515625" customWidth="1"/>
    <col min="13" max="13" width="12.42578125" customWidth="1"/>
  </cols>
  <sheetData>
    <row r="2" spans="2:13" ht="15.75" x14ac:dyDescent="0.25">
      <c r="C2" s="2"/>
      <c r="D2" s="2"/>
      <c r="E2" s="2"/>
      <c r="F2" s="2"/>
    </row>
    <row r="3" spans="2:13" ht="16.5" thickBot="1" x14ac:dyDescent="0.3">
      <c r="B3" s="1"/>
      <c r="C3" s="186"/>
      <c r="D3" s="1"/>
      <c r="E3" s="1"/>
      <c r="F3" s="25"/>
      <c r="G3" s="1"/>
      <c r="H3" s="1"/>
      <c r="I3" s="1"/>
      <c r="J3" s="1"/>
      <c r="K3" s="1"/>
      <c r="L3" s="1"/>
      <c r="M3" s="25" t="s">
        <v>524</v>
      </c>
    </row>
    <row r="4" spans="2:13" ht="16.5" thickBot="1" x14ac:dyDescent="0.3">
      <c r="B4" s="1084" t="s">
        <v>636</v>
      </c>
      <c r="C4" s="1085"/>
      <c r="D4" s="1085"/>
      <c r="E4" s="1085"/>
      <c r="F4" s="1085"/>
      <c r="G4" s="1085"/>
      <c r="H4" s="1085"/>
      <c r="I4" s="1085"/>
      <c r="J4" s="1085"/>
      <c r="K4" s="1085"/>
      <c r="L4" s="1085"/>
      <c r="M4" s="1086"/>
    </row>
    <row r="5" spans="2:13" ht="15.75" customHeight="1" thickTop="1" thickBot="1" x14ac:dyDescent="0.3">
      <c r="B5" s="1324" t="s">
        <v>167</v>
      </c>
      <c r="C5" s="986"/>
      <c r="D5" s="1326" t="s">
        <v>624</v>
      </c>
      <c r="E5" s="1326" t="s">
        <v>625</v>
      </c>
      <c r="F5" s="1326" t="s">
        <v>626</v>
      </c>
      <c r="G5" s="1326" t="s">
        <v>627</v>
      </c>
      <c r="H5" s="1326" t="s">
        <v>628</v>
      </c>
      <c r="I5" s="1326" t="s">
        <v>629</v>
      </c>
      <c r="J5" s="1328" t="s">
        <v>630</v>
      </c>
      <c r="K5" s="1328"/>
      <c r="L5" s="1328"/>
      <c r="M5" s="1329"/>
    </row>
    <row r="6" spans="2:13" ht="79.5" thickBot="1" x14ac:dyDescent="0.3">
      <c r="B6" s="1325"/>
      <c r="C6" s="975" t="s">
        <v>631</v>
      </c>
      <c r="D6" s="1327"/>
      <c r="E6" s="1327"/>
      <c r="F6" s="1327"/>
      <c r="G6" s="1327"/>
      <c r="H6" s="1327"/>
      <c r="I6" s="1327"/>
      <c r="J6" s="987" t="s">
        <v>632</v>
      </c>
      <c r="K6" s="987" t="s">
        <v>633</v>
      </c>
      <c r="L6" s="987" t="s">
        <v>634</v>
      </c>
      <c r="M6" s="1063" t="s">
        <v>635</v>
      </c>
    </row>
    <row r="7" spans="2:13" ht="15.75" thickBot="1" x14ac:dyDescent="0.3">
      <c r="B7" s="629">
        <v>1</v>
      </c>
      <c r="C7" s="630">
        <v>2</v>
      </c>
      <c r="D7" s="631">
        <v>3</v>
      </c>
      <c r="E7" s="631">
        <v>4</v>
      </c>
      <c r="F7" s="631">
        <v>5</v>
      </c>
      <c r="G7" s="631">
        <v>6</v>
      </c>
      <c r="H7" s="631">
        <v>7</v>
      </c>
      <c r="I7" s="631">
        <v>8</v>
      </c>
      <c r="J7" s="631" t="s">
        <v>98</v>
      </c>
      <c r="K7" s="631" t="s">
        <v>99</v>
      </c>
      <c r="L7" s="631">
        <v>11</v>
      </c>
      <c r="M7" s="632" t="s">
        <v>100</v>
      </c>
    </row>
    <row r="8" spans="2:13" ht="15.75" x14ac:dyDescent="0.25">
      <c r="B8" s="156" t="s">
        <v>67</v>
      </c>
      <c r="C8" s="626" t="s">
        <v>56</v>
      </c>
      <c r="D8" s="627">
        <v>5.0000000000000001E-3</v>
      </c>
      <c r="E8" s="627">
        <v>5.0000000000000001E-3</v>
      </c>
      <c r="F8" s="741">
        <v>277513</v>
      </c>
      <c r="G8" s="741">
        <v>1756</v>
      </c>
      <c r="H8" s="741">
        <v>50437</v>
      </c>
      <c r="I8" s="741">
        <v>782</v>
      </c>
      <c r="J8" s="676">
        <f t="shared" ref="J8:K12" si="0">H8*D8</f>
        <v>252.185</v>
      </c>
      <c r="K8" s="676">
        <f t="shared" si="0"/>
        <v>3.91</v>
      </c>
      <c r="L8" s="741">
        <v>4257</v>
      </c>
      <c r="M8" s="187">
        <f>J8+K8+L8</f>
        <v>4513.0950000000003</v>
      </c>
    </row>
    <row r="9" spans="2:13" ht="15.75" x14ac:dyDescent="0.25">
      <c r="B9" s="156" t="s">
        <v>68</v>
      </c>
      <c r="C9" s="626" t="s">
        <v>57</v>
      </c>
      <c r="D9" s="628">
        <v>0.1</v>
      </c>
      <c r="E9" s="628">
        <v>0.1</v>
      </c>
      <c r="F9" s="741">
        <v>3369</v>
      </c>
      <c r="G9" s="741">
        <v>0</v>
      </c>
      <c r="H9" s="741">
        <v>1331</v>
      </c>
      <c r="I9" s="741">
        <v>0</v>
      </c>
      <c r="J9" s="676">
        <f t="shared" si="0"/>
        <v>133.1</v>
      </c>
      <c r="K9" s="676">
        <f t="shared" si="0"/>
        <v>0</v>
      </c>
      <c r="L9" s="741">
        <v>75</v>
      </c>
      <c r="M9" s="187">
        <f t="shared" ref="M9:M13" si="1">J9+K9+L9</f>
        <v>208.1</v>
      </c>
    </row>
    <row r="10" spans="2:13" ht="15.75" x14ac:dyDescent="0.25">
      <c r="B10" s="156" t="s">
        <v>69</v>
      </c>
      <c r="C10" s="626" t="s">
        <v>58</v>
      </c>
      <c r="D10" s="628">
        <v>0.5</v>
      </c>
      <c r="E10" s="628">
        <v>0.5</v>
      </c>
      <c r="F10" s="741">
        <v>632</v>
      </c>
      <c r="G10" s="741">
        <v>0</v>
      </c>
      <c r="H10" s="741">
        <v>251</v>
      </c>
      <c r="I10" s="741">
        <v>0</v>
      </c>
      <c r="J10" s="676">
        <f t="shared" si="0"/>
        <v>125.5</v>
      </c>
      <c r="K10" s="676">
        <f t="shared" si="0"/>
        <v>0</v>
      </c>
      <c r="L10" s="741">
        <v>29</v>
      </c>
      <c r="M10" s="187">
        <f t="shared" si="1"/>
        <v>154.5</v>
      </c>
    </row>
    <row r="11" spans="2:13" ht="15.75" x14ac:dyDescent="0.25">
      <c r="B11" s="156" t="s">
        <v>70</v>
      </c>
      <c r="C11" s="626" t="s">
        <v>570</v>
      </c>
      <c r="D11" s="628">
        <v>1</v>
      </c>
      <c r="E11" s="628">
        <v>0.75</v>
      </c>
      <c r="F11" s="741">
        <v>716</v>
      </c>
      <c r="G11" s="741">
        <v>0</v>
      </c>
      <c r="H11" s="741">
        <v>733</v>
      </c>
      <c r="I11" s="741">
        <v>0</v>
      </c>
      <c r="J11" s="676">
        <f t="shared" si="0"/>
        <v>733</v>
      </c>
      <c r="K11" s="676">
        <f t="shared" si="0"/>
        <v>0</v>
      </c>
      <c r="L11" s="741">
        <v>0</v>
      </c>
      <c r="M11" s="187">
        <f t="shared" si="1"/>
        <v>733</v>
      </c>
    </row>
    <row r="12" spans="2:13" ht="16.5" thickBot="1" x14ac:dyDescent="0.3">
      <c r="B12" s="156" t="s">
        <v>71</v>
      </c>
      <c r="C12" s="626" t="s">
        <v>637</v>
      </c>
      <c r="D12" s="628">
        <v>1</v>
      </c>
      <c r="E12" s="628">
        <v>1</v>
      </c>
      <c r="F12" s="677">
        <v>0</v>
      </c>
      <c r="G12" s="677">
        <v>0</v>
      </c>
      <c r="H12" s="677">
        <v>0</v>
      </c>
      <c r="I12" s="677">
        <v>0</v>
      </c>
      <c r="J12" s="677">
        <f t="shared" si="0"/>
        <v>0</v>
      </c>
      <c r="K12" s="677">
        <f t="shared" si="0"/>
        <v>0</v>
      </c>
      <c r="L12" s="677">
        <v>0</v>
      </c>
      <c r="M12" s="187">
        <f t="shared" si="1"/>
        <v>0</v>
      </c>
    </row>
    <row r="13" spans="2:13" ht="16.5" thickBot="1" x14ac:dyDescent="0.3">
      <c r="B13" s="1238" t="s">
        <v>192</v>
      </c>
      <c r="C13" s="1239"/>
      <c r="D13" s="1239"/>
      <c r="E13" s="1239"/>
      <c r="F13" s="153">
        <f t="shared" ref="F13:K13" si="2">SUM(F8:F12)</f>
        <v>282230</v>
      </c>
      <c r="G13" s="153">
        <f t="shared" si="2"/>
        <v>1756</v>
      </c>
      <c r="H13" s="153">
        <f t="shared" si="2"/>
        <v>52752</v>
      </c>
      <c r="I13" s="153">
        <f t="shared" si="2"/>
        <v>782</v>
      </c>
      <c r="J13" s="153">
        <f t="shared" si="2"/>
        <v>1243.7849999999999</v>
      </c>
      <c r="K13" s="153">
        <f t="shared" si="2"/>
        <v>3.91</v>
      </c>
      <c r="L13" s="153">
        <f>SUM(L8:L12)</f>
        <v>4361</v>
      </c>
      <c r="M13" s="188">
        <f t="shared" si="1"/>
        <v>5608.6949999999997</v>
      </c>
    </row>
    <row r="16" spans="2:13" x14ac:dyDescent="0.25">
      <c r="F16" s="51"/>
      <c r="G16" s="51"/>
      <c r="H16" s="51"/>
      <c r="I16" s="934"/>
      <c r="J16" s="934"/>
      <c r="K16" s="934"/>
      <c r="L16" s="934"/>
      <c r="M16" s="51"/>
    </row>
    <row r="17" spans="6:13" x14ac:dyDescent="0.25">
      <c r="F17" s="51"/>
      <c r="G17" s="934"/>
      <c r="H17" s="934"/>
      <c r="I17" s="934"/>
      <c r="J17" s="934"/>
      <c r="K17" s="934"/>
      <c r="L17" s="934"/>
      <c r="M17" s="934"/>
    </row>
    <row r="18" spans="6:13" x14ac:dyDescent="0.25">
      <c r="F18" s="51"/>
      <c r="G18" s="934"/>
      <c r="H18" s="934"/>
      <c r="I18" s="934"/>
      <c r="J18" s="934"/>
      <c r="K18" s="934"/>
      <c r="L18" s="934"/>
      <c r="M18" s="934"/>
    </row>
    <row r="21" spans="6:13" x14ac:dyDescent="0.25">
      <c r="F21" s="51"/>
      <c r="G21" s="51"/>
      <c r="H21" s="51"/>
      <c r="J21" s="51"/>
      <c r="L21" s="51"/>
      <c r="M21" s="51"/>
    </row>
  </sheetData>
  <mergeCells count="10">
    <mergeCell ref="B13:E13"/>
    <mergeCell ref="B4:M4"/>
    <mergeCell ref="B5:B6"/>
    <mergeCell ref="D5:D6"/>
    <mergeCell ref="E5:E6"/>
    <mergeCell ref="F5:F6"/>
    <mergeCell ref="G5:G6"/>
    <mergeCell ref="H5:H6"/>
    <mergeCell ref="I5:I6"/>
    <mergeCell ref="J5:M5"/>
  </mergeCells>
  <pageMargins left="0.7" right="0.7" top="0.75" bottom="0.75" header="0.3" footer="0.3"/>
  <pageSetup paperSize="9" orientation="portrait" horizontalDpi="300" verticalDpi="300" r:id="rId1"/>
  <ignoredErrors>
    <ignoredError sqref="F13:I13 L13" formulaRange="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workbookViewId="0">
      <selection activeCell="C20" sqref="C20"/>
    </sheetView>
  </sheetViews>
  <sheetFormatPr defaultRowHeight="15.75" x14ac:dyDescent="0.25"/>
  <cols>
    <col min="1" max="2" width="9.140625" style="1"/>
    <col min="3" max="3" width="48.7109375" style="1" customWidth="1"/>
    <col min="4" max="4" width="15.42578125" style="1" customWidth="1"/>
    <col min="5" max="5" width="11.28515625" style="1" customWidth="1"/>
    <col min="6" max="6" width="13.7109375" style="1" customWidth="1"/>
    <col min="7" max="7" width="12.7109375" style="1" customWidth="1"/>
    <col min="8" max="8" width="15.28515625" style="1" customWidth="1"/>
    <col min="9" max="9" width="12.42578125" style="1" customWidth="1"/>
    <col min="10" max="10" width="10.85546875" style="1" customWidth="1"/>
    <col min="11" max="11" width="12.5703125" style="1" customWidth="1"/>
    <col min="12" max="16384" width="9.140625" style="1"/>
  </cols>
  <sheetData>
    <row r="3" spans="2:11" ht="16.5" thickBot="1" x14ac:dyDescent="0.3">
      <c r="H3" s="25" t="s">
        <v>535</v>
      </c>
      <c r="K3" s="189"/>
    </row>
    <row r="4" spans="2:11" ht="16.5" thickBot="1" x14ac:dyDescent="0.3">
      <c r="B4" s="1276" t="s">
        <v>639</v>
      </c>
      <c r="C4" s="1277"/>
      <c r="D4" s="1277"/>
      <c r="E4" s="1277"/>
      <c r="F4" s="1277"/>
      <c r="G4" s="1277"/>
      <c r="H4" s="1278"/>
    </row>
    <row r="5" spans="2:11" ht="16.5" thickBot="1" x14ac:dyDescent="0.3">
      <c r="B5" s="1250" t="s">
        <v>638</v>
      </c>
      <c r="C5" s="1245" t="s">
        <v>574</v>
      </c>
      <c r="D5" s="1280" t="s">
        <v>148</v>
      </c>
      <c r="E5" s="1280"/>
      <c r="F5" s="1280" t="s">
        <v>149</v>
      </c>
      <c r="G5" s="1280"/>
      <c r="H5" s="290" t="s">
        <v>196</v>
      </c>
    </row>
    <row r="6" spans="2:11" ht="16.5" thickBot="1" x14ac:dyDescent="0.3">
      <c r="B6" s="1279"/>
      <c r="C6" s="1246"/>
      <c r="D6" s="985" t="s">
        <v>197</v>
      </c>
      <c r="E6" s="1064" t="s">
        <v>198</v>
      </c>
      <c r="F6" s="985" t="s">
        <v>197</v>
      </c>
      <c r="G6" s="1064" t="s">
        <v>198</v>
      </c>
      <c r="H6" s="291" t="s">
        <v>105</v>
      </c>
    </row>
    <row r="7" spans="2:11" ht="16.5" thickBot="1" x14ac:dyDescent="0.3">
      <c r="B7" s="278">
        <v>1</v>
      </c>
      <c r="C7" s="283">
        <v>2</v>
      </c>
      <c r="D7" s="283">
        <v>3</v>
      </c>
      <c r="E7" s="283">
        <v>4</v>
      </c>
      <c r="F7" s="283">
        <v>5</v>
      </c>
      <c r="G7" s="283">
        <v>6</v>
      </c>
      <c r="H7" s="284">
        <v>7</v>
      </c>
    </row>
    <row r="8" spans="2:11" x14ac:dyDescent="0.25">
      <c r="B8" s="292" t="s">
        <v>67</v>
      </c>
      <c r="C8" s="1065" t="s">
        <v>640</v>
      </c>
      <c r="D8" s="617"/>
      <c r="E8" s="94"/>
      <c r="F8" s="94"/>
      <c r="G8" s="94"/>
      <c r="H8" s="190"/>
    </row>
    <row r="9" spans="2:11" x14ac:dyDescent="0.25">
      <c r="B9" s="191" t="s">
        <v>14</v>
      </c>
      <c r="C9" s="1046" t="s">
        <v>641</v>
      </c>
      <c r="D9" s="741">
        <v>202</v>
      </c>
      <c r="E9" s="681">
        <f>D9/D19*100</f>
        <v>1.1634604308259417</v>
      </c>
      <c r="F9" s="741">
        <v>44</v>
      </c>
      <c r="G9" s="681">
        <f>F9/F19*100</f>
        <v>0.23239845771932605</v>
      </c>
      <c r="H9" s="96">
        <f>F9/D9*100</f>
        <v>21.782178217821784</v>
      </c>
      <c r="J9" s="743"/>
      <c r="K9" s="743"/>
    </row>
    <row r="10" spans="2:11" x14ac:dyDescent="0.25">
      <c r="B10" s="191" t="s">
        <v>31</v>
      </c>
      <c r="C10" s="1046" t="s">
        <v>642</v>
      </c>
      <c r="D10" s="741">
        <v>5158</v>
      </c>
      <c r="E10" s="681">
        <f>D10/D19*100</f>
        <v>29.708558921783208</v>
      </c>
      <c r="F10" s="741">
        <v>5688</v>
      </c>
      <c r="G10" s="681">
        <f>F10/F19*100</f>
        <v>30.042782443352877</v>
      </c>
      <c r="H10" s="96">
        <f>F10/D10*100</f>
        <v>110.27530050407135</v>
      </c>
      <c r="J10" s="743"/>
      <c r="K10" s="743"/>
    </row>
    <row r="11" spans="2:11" ht="16.5" thickBot="1" x14ac:dyDescent="0.3">
      <c r="B11" s="191" t="s">
        <v>83</v>
      </c>
      <c r="C11" s="1047" t="s">
        <v>643</v>
      </c>
      <c r="D11" s="677">
        <v>843</v>
      </c>
      <c r="E11" s="682">
        <f>D11/D19*100</f>
        <v>4.855431401912222</v>
      </c>
      <c r="F11" s="677">
        <v>907</v>
      </c>
      <c r="G11" s="682">
        <f>F11/F19*100</f>
        <v>4.7905772988961068</v>
      </c>
      <c r="H11" s="96">
        <f>F11/D11*100</f>
        <v>107.59193357058126</v>
      </c>
      <c r="J11" s="743"/>
      <c r="K11" s="743"/>
    </row>
    <row r="12" spans="2:11" ht="16.5" thickBot="1" x14ac:dyDescent="0.3">
      <c r="B12" s="1274" t="s">
        <v>644</v>
      </c>
      <c r="C12" s="1275"/>
      <c r="D12" s="153">
        <f>SUM(D9:D11)</f>
        <v>6203</v>
      </c>
      <c r="E12" s="685">
        <f>D12/D19*100</f>
        <v>35.727450754521364</v>
      </c>
      <c r="F12" s="153">
        <f>SUM(F9:F11)</f>
        <v>6639</v>
      </c>
      <c r="G12" s="685">
        <f>F12/F19*100</f>
        <v>35.065758199968315</v>
      </c>
      <c r="H12" s="157">
        <f>F12/D12*100</f>
        <v>107.02885700467515</v>
      </c>
      <c r="J12" s="743"/>
      <c r="K12" s="743"/>
    </row>
    <row r="13" spans="2:11" x14ac:dyDescent="0.25">
      <c r="B13" s="292" t="s">
        <v>68</v>
      </c>
      <c r="C13" s="1065" t="s">
        <v>645</v>
      </c>
      <c r="D13" s="686"/>
      <c r="E13" s="687"/>
      <c r="F13" s="686"/>
      <c r="G13" s="687"/>
      <c r="H13" s="96"/>
      <c r="J13" s="743"/>
      <c r="K13" s="743"/>
    </row>
    <row r="14" spans="2:11" x14ac:dyDescent="0.25">
      <c r="B14" s="288" t="s">
        <v>86</v>
      </c>
      <c r="C14" s="1046" t="s">
        <v>646</v>
      </c>
      <c r="D14" s="741">
        <v>8442</v>
      </c>
      <c r="E14" s="681">
        <f>D14/D19*100</f>
        <v>48.623430480359403</v>
      </c>
      <c r="F14" s="741">
        <v>9393</v>
      </c>
      <c r="G14" s="681">
        <f>F14/F19*100</f>
        <v>49.61178893994613</v>
      </c>
      <c r="H14" s="96">
        <f t="shared" ref="H14:H19" si="0">F14/D14*100</f>
        <v>111.26510305614784</v>
      </c>
      <c r="J14" s="743"/>
      <c r="K14" s="743"/>
    </row>
    <row r="15" spans="2:11" x14ac:dyDescent="0.25">
      <c r="B15" s="288" t="s">
        <v>87</v>
      </c>
      <c r="C15" s="1046" t="s">
        <v>647</v>
      </c>
      <c r="D15" s="684">
        <v>1</v>
      </c>
      <c r="E15" s="681">
        <f>D15/D19*100</f>
        <v>5.7597051030987209E-3</v>
      </c>
      <c r="F15" s="684">
        <v>1</v>
      </c>
      <c r="G15" s="681">
        <f>F15/F19*100</f>
        <v>5.2817831299846827E-3</v>
      </c>
      <c r="H15" s="96">
        <f t="shared" si="0"/>
        <v>100</v>
      </c>
      <c r="J15" s="743"/>
      <c r="K15" s="743"/>
    </row>
    <row r="16" spans="2:11" ht="16.5" thickBot="1" x14ac:dyDescent="0.3">
      <c r="B16" s="288" t="s">
        <v>88</v>
      </c>
      <c r="C16" s="1047" t="s">
        <v>648</v>
      </c>
      <c r="D16" s="677">
        <v>2716</v>
      </c>
      <c r="E16" s="682">
        <f>D16/D19*100</f>
        <v>15.643359060016127</v>
      </c>
      <c r="F16" s="677">
        <v>2900</v>
      </c>
      <c r="G16" s="682">
        <f>F16/F19*100+0.1</f>
        <v>15.417171076955579</v>
      </c>
      <c r="H16" s="96">
        <f t="shared" si="0"/>
        <v>106.77466863033874</v>
      </c>
      <c r="J16" s="743"/>
      <c r="K16" s="743"/>
    </row>
    <row r="17" spans="2:11" ht="16.5" thickBot="1" x14ac:dyDescent="0.3">
      <c r="B17" s="1274" t="s">
        <v>649</v>
      </c>
      <c r="C17" s="1275"/>
      <c r="D17" s="153">
        <f>SUM(D14:D16)</f>
        <v>11159</v>
      </c>
      <c r="E17" s="685">
        <f>D17/D19*100</f>
        <v>64.272549245478629</v>
      </c>
      <c r="F17" s="153">
        <f>SUM(F14:F16)</f>
        <v>12294</v>
      </c>
      <c r="G17" s="685">
        <f>F17/F19*100</f>
        <v>64.934241800031685</v>
      </c>
      <c r="H17" s="157">
        <f t="shared" si="0"/>
        <v>110.17116229052783</v>
      </c>
      <c r="J17" s="743"/>
      <c r="K17" s="743"/>
    </row>
    <row r="18" spans="2:11" ht="16.5" thickBot="1" x14ac:dyDescent="0.3">
      <c r="B18" s="977" t="s">
        <v>69</v>
      </c>
      <c r="C18" s="781" t="s">
        <v>650</v>
      </c>
      <c r="D18" s="688">
        <v>0</v>
      </c>
      <c r="E18" s="685">
        <f>D18/D19*100</f>
        <v>0</v>
      </c>
      <c r="F18" s="688">
        <v>0</v>
      </c>
      <c r="G18" s="685">
        <f>F18/F19*100</f>
        <v>0</v>
      </c>
      <c r="H18" s="192" t="s">
        <v>25</v>
      </c>
      <c r="J18" s="743"/>
      <c r="K18" s="743"/>
    </row>
    <row r="19" spans="2:11" ht="16.5" thickBot="1" x14ac:dyDescent="0.3">
      <c r="B19" s="1274" t="s">
        <v>651</v>
      </c>
      <c r="C19" s="1275"/>
      <c r="D19" s="153">
        <f>D12+D17+D18</f>
        <v>17362</v>
      </c>
      <c r="E19" s="193">
        <f>E12+E17+E18</f>
        <v>100</v>
      </c>
      <c r="F19" s="153">
        <f>F12+F17+F18</f>
        <v>18933</v>
      </c>
      <c r="G19" s="193">
        <f>G12+G17+G18</f>
        <v>100</v>
      </c>
      <c r="H19" s="157">
        <f t="shared" si="0"/>
        <v>109.0484967169681</v>
      </c>
      <c r="J19" s="743"/>
      <c r="K19" s="743"/>
    </row>
  </sheetData>
  <mergeCells count="8">
    <mergeCell ref="B12:C12"/>
    <mergeCell ref="B17:C17"/>
    <mergeCell ref="B19:C19"/>
    <mergeCell ref="B4:H4"/>
    <mergeCell ref="B5:B6"/>
    <mergeCell ref="C5:C6"/>
    <mergeCell ref="D5:E5"/>
    <mergeCell ref="F5:G5"/>
  </mergeCells>
  <pageMargins left="0.7" right="0.7" top="0.75" bottom="0.75" header="0.3" footer="0.3"/>
  <ignoredErrors>
    <ignoredError sqref="E12:F12 E17:F17" formula="1"/>
  </ignoredErrors>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
  <sheetViews>
    <sheetView workbookViewId="0">
      <selection activeCell="C22" sqref="C22"/>
    </sheetView>
  </sheetViews>
  <sheetFormatPr defaultRowHeight="15" x14ac:dyDescent="0.25"/>
  <cols>
    <col min="2" max="2" width="8.5703125" customWidth="1"/>
    <col min="3" max="3" width="36.28515625" customWidth="1"/>
    <col min="4" max="4" width="13.28515625" customWidth="1"/>
    <col min="5" max="5" width="14.42578125" customWidth="1"/>
    <col min="6" max="6" width="12.28515625" customWidth="1"/>
    <col min="7" max="7" width="14.28515625" customWidth="1"/>
    <col min="8" max="9" width="12.5703125" customWidth="1"/>
    <col min="10" max="10" width="9.7109375" customWidth="1"/>
  </cols>
  <sheetData>
    <row r="3" spans="2:12" ht="16.5" thickBot="1" x14ac:dyDescent="0.3">
      <c r="B3" s="1"/>
      <c r="C3" s="1"/>
      <c r="D3" s="1"/>
      <c r="E3" s="1"/>
      <c r="F3" s="1"/>
      <c r="G3" s="1"/>
      <c r="H3" s="84" t="s">
        <v>535</v>
      </c>
      <c r="J3" s="194"/>
    </row>
    <row r="4" spans="2:12" ht="16.5" thickBot="1" x14ac:dyDescent="0.3">
      <c r="B4" s="1276" t="s">
        <v>653</v>
      </c>
      <c r="C4" s="1277"/>
      <c r="D4" s="1277"/>
      <c r="E4" s="1277"/>
      <c r="F4" s="1277"/>
      <c r="G4" s="1277"/>
      <c r="H4" s="1278"/>
    </row>
    <row r="5" spans="2:12" ht="15.75" x14ac:dyDescent="0.25">
      <c r="B5" s="1250" t="s">
        <v>167</v>
      </c>
      <c r="C5" s="1245" t="s">
        <v>405</v>
      </c>
      <c r="D5" s="1280" t="s">
        <v>148</v>
      </c>
      <c r="E5" s="1280"/>
      <c r="F5" s="1280" t="s">
        <v>150</v>
      </c>
      <c r="G5" s="1280"/>
      <c r="H5" s="591" t="s">
        <v>652</v>
      </c>
    </row>
    <row r="6" spans="2:12" ht="16.5" thickBot="1" x14ac:dyDescent="0.3">
      <c r="B6" s="1279"/>
      <c r="C6" s="1246"/>
      <c r="D6" s="985" t="s">
        <v>197</v>
      </c>
      <c r="E6" s="984" t="s">
        <v>198</v>
      </c>
      <c r="F6" s="985" t="s">
        <v>197</v>
      </c>
      <c r="G6" s="984" t="s">
        <v>198</v>
      </c>
      <c r="H6" s="291" t="s">
        <v>105</v>
      </c>
    </row>
    <row r="7" spans="2:12" ht="15.75" thickBot="1" x14ac:dyDescent="0.3">
      <c r="B7" s="592">
        <v>1</v>
      </c>
      <c r="C7" s="593">
        <v>2</v>
      </c>
      <c r="D7" s="593">
        <v>3</v>
      </c>
      <c r="E7" s="593">
        <v>4</v>
      </c>
      <c r="F7" s="593">
        <v>5</v>
      </c>
      <c r="G7" s="593">
        <v>6</v>
      </c>
      <c r="H7" s="594">
        <v>7</v>
      </c>
    </row>
    <row r="8" spans="2:12" ht="15.75" x14ac:dyDescent="0.25">
      <c r="B8" s="292" t="s">
        <v>67</v>
      </c>
      <c r="C8" s="1330" t="s">
        <v>654</v>
      </c>
      <c r="D8" s="1330"/>
      <c r="E8" s="1330"/>
      <c r="F8" s="1331"/>
      <c r="G8" s="1331"/>
      <c r="H8" s="1332"/>
    </row>
    <row r="9" spans="2:12" ht="15.75" x14ac:dyDescent="0.25">
      <c r="B9" s="288" t="s">
        <v>14</v>
      </c>
      <c r="C9" s="1046" t="s">
        <v>589</v>
      </c>
      <c r="D9" s="741">
        <v>2064</v>
      </c>
      <c r="E9" s="681">
        <f>D9/D20*100</f>
        <v>13.2401052023863</v>
      </c>
      <c r="F9" s="741">
        <v>2018</v>
      </c>
      <c r="G9" s="681">
        <f>F9/F20*100</f>
        <v>12.135426062902159</v>
      </c>
      <c r="H9" s="96">
        <f>F9/D9*100</f>
        <v>97.771317829457359</v>
      </c>
      <c r="J9" s="51"/>
      <c r="K9" s="934"/>
      <c r="L9" s="51"/>
    </row>
    <row r="10" spans="2:12" ht="15.75" x14ac:dyDescent="0.25">
      <c r="B10" s="288" t="s">
        <v>31</v>
      </c>
      <c r="C10" s="1046" t="s">
        <v>655</v>
      </c>
      <c r="D10" s="684">
        <v>52</v>
      </c>
      <c r="E10" s="681">
        <f>D10/D20*100</f>
        <v>0.33356854192058505</v>
      </c>
      <c r="F10" s="684">
        <v>39</v>
      </c>
      <c r="G10" s="681">
        <f>F10/F20*100</f>
        <v>0.23453003788562149</v>
      </c>
      <c r="H10" s="96">
        <f>F10/D10*100</f>
        <v>75</v>
      </c>
      <c r="J10" s="934"/>
      <c r="K10" s="934"/>
      <c r="L10" s="934"/>
    </row>
    <row r="11" spans="2:12" ht="16.5" thickBot="1" x14ac:dyDescent="0.3">
      <c r="B11" s="288" t="s">
        <v>83</v>
      </c>
      <c r="C11" s="1047" t="s">
        <v>656</v>
      </c>
      <c r="D11" s="680">
        <v>1</v>
      </c>
      <c r="E11" s="682">
        <f>D11/D20*100</f>
        <v>6.4147796523189426E-3</v>
      </c>
      <c r="F11" s="680">
        <v>1</v>
      </c>
      <c r="G11" s="682">
        <f>F11/F20*100</f>
        <v>6.0135907150159363E-3</v>
      </c>
      <c r="H11" s="96">
        <f>F11/D11*100</f>
        <v>100</v>
      </c>
      <c r="J11" s="934"/>
      <c r="K11" s="934"/>
      <c r="L11" s="934"/>
    </row>
    <row r="12" spans="2:12" ht="16.5" thickBot="1" x14ac:dyDescent="0.3">
      <c r="B12" s="1274" t="s">
        <v>552</v>
      </c>
      <c r="C12" s="1275"/>
      <c r="D12" s="153">
        <f>SUM(D9:D11)</f>
        <v>2117</v>
      </c>
      <c r="E12" s="685">
        <f>D12/D20*100</f>
        <v>13.580088523959203</v>
      </c>
      <c r="F12" s="153">
        <f>SUM(F9:F11)</f>
        <v>2058</v>
      </c>
      <c r="G12" s="685">
        <f>F12/F20*100</f>
        <v>12.375969691502796</v>
      </c>
      <c r="H12" s="157">
        <f>F12/D12*100</f>
        <v>97.213037316957966</v>
      </c>
      <c r="J12" s="51"/>
      <c r="K12" s="934"/>
      <c r="L12" s="51"/>
    </row>
    <row r="13" spans="2:12" ht="15.75" x14ac:dyDescent="0.25">
      <c r="B13" s="292" t="s">
        <v>68</v>
      </c>
      <c r="C13" s="1066" t="s">
        <v>426</v>
      </c>
      <c r="D13" s="686"/>
      <c r="E13" s="687"/>
      <c r="F13" s="686"/>
      <c r="G13" s="687"/>
      <c r="H13" s="96"/>
      <c r="J13" s="934"/>
      <c r="K13" s="934"/>
      <c r="L13" s="934"/>
    </row>
    <row r="14" spans="2:12" ht="15.75" x14ac:dyDescent="0.25">
      <c r="B14" s="288" t="s">
        <v>86</v>
      </c>
      <c r="C14" s="1046" t="s">
        <v>412</v>
      </c>
      <c r="D14" s="741">
        <v>2506</v>
      </c>
      <c r="E14" s="681">
        <f>D14/D20*100</f>
        <v>16.075437808711271</v>
      </c>
      <c r="F14" s="741">
        <v>2349</v>
      </c>
      <c r="G14" s="681">
        <f>F14/F20*100</f>
        <v>14.125924589572433</v>
      </c>
      <c r="H14" s="96">
        <f t="shared" ref="H14:H18" si="0">F14/D14*100</f>
        <v>93.735035913806868</v>
      </c>
      <c r="J14" s="51"/>
      <c r="K14" s="934"/>
      <c r="L14" s="51"/>
    </row>
    <row r="15" spans="2:12" ht="15.75" x14ac:dyDescent="0.25">
      <c r="B15" s="288" t="s">
        <v>87</v>
      </c>
      <c r="C15" s="1046" t="s">
        <v>657</v>
      </c>
      <c r="D15" s="741">
        <v>5656</v>
      </c>
      <c r="E15" s="681">
        <f>D15/D20*100</f>
        <v>36.281993713515945</v>
      </c>
      <c r="F15" s="741">
        <v>6171</v>
      </c>
      <c r="G15" s="681">
        <f>F15/F20*100</f>
        <v>37.109868302363338</v>
      </c>
      <c r="H15" s="96">
        <f t="shared" si="0"/>
        <v>109.1053748231966</v>
      </c>
      <c r="J15" s="51"/>
      <c r="K15" s="934"/>
      <c r="L15" s="51"/>
    </row>
    <row r="16" spans="2:12" ht="16.5" thickBot="1" x14ac:dyDescent="0.3">
      <c r="B16" s="288" t="s">
        <v>88</v>
      </c>
      <c r="C16" s="1047" t="s">
        <v>658</v>
      </c>
      <c r="D16" s="677">
        <v>4751</v>
      </c>
      <c r="E16" s="682">
        <f>D16/D20*100</f>
        <v>30.476618128167299</v>
      </c>
      <c r="F16" s="677">
        <v>3729</v>
      </c>
      <c r="G16" s="682">
        <f>F16/F20*100</f>
        <v>22.424679776294425</v>
      </c>
      <c r="H16" s="96">
        <f t="shared" si="0"/>
        <v>78.488739212797313</v>
      </c>
      <c r="J16" s="51"/>
      <c r="K16" s="934"/>
      <c r="L16" s="51"/>
    </row>
    <row r="17" spans="2:12" ht="16.5" thickBot="1" x14ac:dyDescent="0.3">
      <c r="B17" s="1274" t="s">
        <v>554</v>
      </c>
      <c r="C17" s="1275"/>
      <c r="D17" s="153">
        <f>SUM(D14:D16)</f>
        <v>12913</v>
      </c>
      <c r="E17" s="685">
        <f>D17/D20*100</f>
        <v>82.834049650394505</v>
      </c>
      <c r="F17" s="153">
        <f>SUM(F14:F16)</f>
        <v>12249</v>
      </c>
      <c r="G17" s="685">
        <f>F17/F20*100</f>
        <v>73.660472668230199</v>
      </c>
      <c r="H17" s="81">
        <f t="shared" si="0"/>
        <v>94.857895144428099</v>
      </c>
      <c r="J17" s="51"/>
      <c r="K17" s="934"/>
      <c r="L17" s="51"/>
    </row>
    <row r="18" spans="2:12" ht="16.5" thickBot="1" x14ac:dyDescent="0.3">
      <c r="B18" s="977" t="s">
        <v>69</v>
      </c>
      <c r="C18" s="185" t="s">
        <v>659</v>
      </c>
      <c r="D18" s="153">
        <v>559</v>
      </c>
      <c r="E18" s="685">
        <f>D18/D20*100</f>
        <v>3.5858618256462886</v>
      </c>
      <c r="F18" s="153">
        <v>2322</v>
      </c>
      <c r="G18" s="685">
        <f>F18/F20*100</f>
        <v>13.963557640267005</v>
      </c>
      <c r="H18" s="81">
        <f t="shared" si="0"/>
        <v>415.38461538461542</v>
      </c>
      <c r="J18" s="51"/>
      <c r="K18" s="934"/>
      <c r="L18" s="51"/>
    </row>
    <row r="19" spans="2:12" ht="16.5" thickBot="1" x14ac:dyDescent="0.3">
      <c r="B19" s="981" t="s">
        <v>70</v>
      </c>
      <c r="C19" s="185" t="s">
        <v>660</v>
      </c>
      <c r="D19" s="153">
        <v>0</v>
      </c>
      <c r="E19" s="685">
        <f>D19/D20*100</f>
        <v>0</v>
      </c>
      <c r="F19" s="153">
        <v>0</v>
      </c>
      <c r="G19" s="685">
        <f>F19/F20*100</f>
        <v>0</v>
      </c>
      <c r="H19" s="691" t="s">
        <v>25</v>
      </c>
      <c r="J19" s="51"/>
      <c r="K19" s="934"/>
      <c r="L19" s="51"/>
    </row>
    <row r="20" spans="2:12" ht="16.5" thickBot="1" x14ac:dyDescent="0.3">
      <c r="B20" s="981"/>
      <c r="C20" s="185" t="s">
        <v>661</v>
      </c>
      <c r="D20" s="182">
        <f>D12+D17+D18+D19</f>
        <v>15589</v>
      </c>
      <c r="E20" s="193">
        <f>E12+E17+E18+E19</f>
        <v>100</v>
      </c>
      <c r="F20" s="182">
        <f>F12+F17+F18+F19</f>
        <v>16629</v>
      </c>
      <c r="G20" s="193">
        <f>G12+G17+G18+G19</f>
        <v>100</v>
      </c>
      <c r="H20" s="691">
        <f>F20/D20*100</f>
        <v>106.67137083841169</v>
      </c>
      <c r="J20" s="51"/>
      <c r="K20" s="934"/>
      <c r="L20" s="934"/>
    </row>
    <row r="21" spans="2:12" x14ac:dyDescent="0.25">
      <c r="J21" s="51"/>
      <c r="L21" s="51"/>
    </row>
  </sheetData>
  <mergeCells count="9">
    <mergeCell ref="B17:C17"/>
    <mergeCell ref="B12:C12"/>
    <mergeCell ref="C8:E8"/>
    <mergeCell ref="F8:H8"/>
    <mergeCell ref="B4:H4"/>
    <mergeCell ref="B5:B6"/>
    <mergeCell ref="C5:C6"/>
    <mergeCell ref="D5:E5"/>
    <mergeCell ref="F5:G5"/>
  </mergeCells>
  <pageMargins left="0.7" right="0.7" top="0.75" bottom="0.75" header="0.3" footer="0.3"/>
  <pageSetup paperSize="9" orientation="portrait" r:id="rId1"/>
  <ignoredErrors>
    <ignoredError sqref="E12:F12 F17 E17" formula="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3"/>
  <sheetViews>
    <sheetView workbookViewId="0">
      <selection activeCell="C20" sqref="C20"/>
    </sheetView>
  </sheetViews>
  <sheetFormatPr defaultRowHeight="15" x14ac:dyDescent="0.25"/>
  <cols>
    <col min="2" max="2" width="7" customWidth="1"/>
    <col min="3" max="3" width="13.42578125" customWidth="1"/>
    <col min="4" max="4" width="11.42578125" customWidth="1"/>
    <col min="5" max="5" width="11.85546875" customWidth="1"/>
    <col min="6" max="6" width="11.5703125" customWidth="1"/>
    <col min="7" max="7" width="12.5703125" customWidth="1"/>
    <col min="8" max="8" width="11.5703125" customWidth="1"/>
    <col min="9" max="9" width="12.5703125" customWidth="1"/>
    <col min="10" max="10" width="10.85546875" customWidth="1"/>
    <col min="11" max="11" width="12" customWidth="1"/>
    <col min="12" max="12" width="11.42578125" customWidth="1"/>
    <col min="13" max="13" width="12.5703125" customWidth="1"/>
    <col min="14" max="14" width="11.42578125" customWidth="1"/>
    <col min="15" max="15" width="12.5703125" customWidth="1"/>
    <col min="16" max="16" width="12.5703125" style="50" customWidth="1"/>
  </cols>
  <sheetData>
    <row r="3" spans="2:17" ht="16.5" thickBot="1" x14ac:dyDescent="0.3">
      <c r="C3" s="195" t="s">
        <v>13</v>
      </c>
      <c r="D3" s="4"/>
      <c r="E3" s="4"/>
      <c r="F3" s="4"/>
      <c r="G3" s="4"/>
      <c r="H3" s="4"/>
      <c r="I3" s="4"/>
      <c r="J3" s="4"/>
      <c r="K3" s="4"/>
      <c r="L3" s="4"/>
      <c r="M3" s="4"/>
      <c r="N3" s="4"/>
      <c r="O3" s="28" t="s">
        <v>524</v>
      </c>
      <c r="P3" s="48"/>
    </row>
    <row r="4" spans="2:17" ht="16.5" thickBot="1" x14ac:dyDescent="0.3">
      <c r="B4" s="1084" t="s">
        <v>662</v>
      </c>
      <c r="C4" s="1085"/>
      <c r="D4" s="1085"/>
      <c r="E4" s="1085"/>
      <c r="F4" s="1085"/>
      <c r="G4" s="1085"/>
      <c r="H4" s="1085"/>
      <c r="I4" s="1085"/>
      <c r="J4" s="1085"/>
      <c r="K4" s="1085"/>
      <c r="L4" s="1085"/>
      <c r="M4" s="1085"/>
      <c r="N4" s="1085"/>
      <c r="O4" s="1086"/>
      <c r="P4" s="202"/>
    </row>
    <row r="5" spans="2:17" ht="16.5" thickBot="1" x14ac:dyDescent="0.3">
      <c r="B5" s="1250" t="s">
        <v>167</v>
      </c>
      <c r="C5" s="1280" t="s">
        <v>186</v>
      </c>
      <c r="D5" s="1280" t="s">
        <v>148</v>
      </c>
      <c r="E5" s="1280"/>
      <c r="F5" s="1280"/>
      <c r="G5" s="1280"/>
      <c r="H5" s="1280"/>
      <c r="I5" s="1280"/>
      <c r="J5" s="1280" t="s">
        <v>149</v>
      </c>
      <c r="K5" s="1280"/>
      <c r="L5" s="1280"/>
      <c r="M5" s="1280"/>
      <c r="N5" s="1280"/>
      <c r="O5" s="1333"/>
      <c r="P5" s="203"/>
    </row>
    <row r="6" spans="2:17" ht="15.75" customHeight="1" thickBot="1" x14ac:dyDescent="0.3">
      <c r="B6" s="1251"/>
      <c r="C6" s="1281"/>
      <c r="D6" s="1239" t="s">
        <v>621</v>
      </c>
      <c r="E6" s="1239"/>
      <c r="F6" s="1239" t="s">
        <v>622</v>
      </c>
      <c r="G6" s="1239"/>
      <c r="H6" s="1275" t="s">
        <v>192</v>
      </c>
      <c r="I6" s="1334"/>
      <c r="J6" s="1239" t="s">
        <v>621</v>
      </c>
      <c r="K6" s="1239"/>
      <c r="L6" s="1239" t="s">
        <v>622</v>
      </c>
      <c r="M6" s="1239"/>
      <c r="N6" s="1275" t="s">
        <v>192</v>
      </c>
      <c r="O6" s="1334"/>
      <c r="P6" s="203"/>
    </row>
    <row r="7" spans="2:17" ht="16.5" thickBot="1" x14ac:dyDescent="0.3">
      <c r="B7" s="1279"/>
      <c r="C7" s="1282"/>
      <c r="D7" s="979" t="s">
        <v>663</v>
      </c>
      <c r="E7" s="979" t="s">
        <v>197</v>
      </c>
      <c r="F7" s="979" t="s">
        <v>663</v>
      </c>
      <c r="G7" s="979" t="s">
        <v>197</v>
      </c>
      <c r="H7" s="979" t="s">
        <v>663</v>
      </c>
      <c r="I7" s="979" t="s">
        <v>197</v>
      </c>
      <c r="J7" s="979" t="s">
        <v>663</v>
      </c>
      <c r="K7" s="979" t="s">
        <v>197</v>
      </c>
      <c r="L7" s="979" t="s">
        <v>663</v>
      </c>
      <c r="M7" s="979" t="s">
        <v>197</v>
      </c>
      <c r="N7" s="979" t="s">
        <v>663</v>
      </c>
      <c r="O7" s="979" t="s">
        <v>197</v>
      </c>
      <c r="P7" s="203"/>
    </row>
    <row r="8" spans="2:17" ht="16.5" thickBot="1" x14ac:dyDescent="0.3">
      <c r="B8" s="592">
        <v>1</v>
      </c>
      <c r="C8" s="593">
        <v>2</v>
      </c>
      <c r="D8" s="593">
        <v>3</v>
      </c>
      <c r="E8" s="593">
        <v>4</v>
      </c>
      <c r="F8" s="593">
        <v>5</v>
      </c>
      <c r="G8" s="593">
        <v>6</v>
      </c>
      <c r="H8" s="593" t="s">
        <v>101</v>
      </c>
      <c r="I8" s="593" t="s">
        <v>102</v>
      </c>
      <c r="J8" s="593">
        <v>9</v>
      </c>
      <c r="K8" s="593">
        <v>10</v>
      </c>
      <c r="L8" s="593">
        <v>11</v>
      </c>
      <c r="M8" s="593">
        <v>12</v>
      </c>
      <c r="N8" s="593" t="s">
        <v>103</v>
      </c>
      <c r="O8" s="594" t="s">
        <v>104</v>
      </c>
      <c r="P8" s="203"/>
    </row>
    <row r="9" spans="2:17" ht="15.75" x14ac:dyDescent="0.25">
      <c r="B9" s="288" t="s">
        <v>67</v>
      </c>
      <c r="C9" s="1062" t="s">
        <v>664</v>
      </c>
      <c r="D9" s="741">
        <v>1127</v>
      </c>
      <c r="E9" s="741">
        <v>50894</v>
      </c>
      <c r="F9" s="741">
        <v>424</v>
      </c>
      <c r="G9" s="741">
        <v>15815</v>
      </c>
      <c r="H9" s="741">
        <f t="shared" ref="H9:I12" si="0">D9+F9</f>
        <v>1551</v>
      </c>
      <c r="I9" s="741">
        <f t="shared" si="0"/>
        <v>66709</v>
      </c>
      <c r="J9" s="741">
        <v>1605</v>
      </c>
      <c r="K9" s="741">
        <v>71854</v>
      </c>
      <c r="L9" s="741">
        <v>493</v>
      </c>
      <c r="M9" s="741">
        <v>19718</v>
      </c>
      <c r="N9" s="741">
        <f>J9+L9</f>
        <v>2098</v>
      </c>
      <c r="O9" s="187">
        <f>K9+M9</f>
        <v>91572</v>
      </c>
      <c r="P9" s="204"/>
      <c r="Q9" s="196"/>
    </row>
    <row r="10" spans="2:17" ht="15.75" x14ac:dyDescent="0.25">
      <c r="B10" s="288" t="s">
        <v>68</v>
      </c>
      <c r="C10" s="1062" t="s">
        <v>665</v>
      </c>
      <c r="D10" s="741">
        <v>64</v>
      </c>
      <c r="E10" s="741">
        <v>9515</v>
      </c>
      <c r="F10" s="741">
        <v>0</v>
      </c>
      <c r="G10" s="741">
        <v>0</v>
      </c>
      <c r="H10" s="741">
        <f t="shared" si="0"/>
        <v>64</v>
      </c>
      <c r="I10" s="741">
        <f t="shared" si="0"/>
        <v>9515</v>
      </c>
      <c r="J10" s="741">
        <v>108</v>
      </c>
      <c r="K10" s="741">
        <v>14529</v>
      </c>
      <c r="L10" s="741">
        <v>0</v>
      </c>
      <c r="M10" s="741"/>
      <c r="N10" s="741">
        <f>J10+L10</f>
        <v>108</v>
      </c>
      <c r="O10" s="187">
        <f t="shared" ref="N10:O12" si="1">K10+M10</f>
        <v>14529</v>
      </c>
      <c r="P10" s="204"/>
      <c r="Q10" s="196"/>
    </row>
    <row r="11" spans="2:17" ht="15.75" x14ac:dyDescent="0.25">
      <c r="B11" s="288" t="s">
        <v>69</v>
      </c>
      <c r="C11" s="1062" t="s">
        <v>666</v>
      </c>
      <c r="D11" s="741">
        <v>0</v>
      </c>
      <c r="E11" s="741">
        <v>0</v>
      </c>
      <c r="F11" s="741">
        <v>0</v>
      </c>
      <c r="G11" s="741">
        <v>0</v>
      </c>
      <c r="H11" s="741">
        <f t="shared" si="0"/>
        <v>0</v>
      </c>
      <c r="I11" s="741">
        <f t="shared" si="0"/>
        <v>0</v>
      </c>
      <c r="J11" s="741">
        <v>0</v>
      </c>
      <c r="K11" s="741">
        <v>0</v>
      </c>
      <c r="L11" s="741">
        <v>0</v>
      </c>
      <c r="M11" s="741"/>
      <c r="N11" s="741">
        <f t="shared" si="1"/>
        <v>0</v>
      </c>
      <c r="O11" s="187">
        <f t="shared" si="1"/>
        <v>0</v>
      </c>
      <c r="P11" s="204"/>
      <c r="Q11" s="196"/>
    </row>
    <row r="12" spans="2:17" ht="16.5" thickBot="1" x14ac:dyDescent="0.3">
      <c r="B12" s="288" t="s">
        <v>70</v>
      </c>
      <c r="C12" s="1062" t="s">
        <v>289</v>
      </c>
      <c r="D12" s="741">
        <v>0</v>
      </c>
      <c r="E12" s="741">
        <v>0</v>
      </c>
      <c r="F12" s="741">
        <v>0</v>
      </c>
      <c r="G12" s="741">
        <v>0</v>
      </c>
      <c r="H12" s="741">
        <f t="shared" si="0"/>
        <v>0</v>
      </c>
      <c r="I12" s="741">
        <f t="shared" si="0"/>
        <v>0</v>
      </c>
      <c r="J12" s="741">
        <v>0</v>
      </c>
      <c r="K12" s="741">
        <v>0</v>
      </c>
      <c r="L12" s="741">
        <v>0</v>
      </c>
      <c r="M12" s="741"/>
      <c r="N12" s="741">
        <f t="shared" si="1"/>
        <v>0</v>
      </c>
      <c r="O12" s="187">
        <f t="shared" si="1"/>
        <v>0</v>
      </c>
      <c r="P12" s="204"/>
      <c r="Q12" s="196"/>
    </row>
    <row r="13" spans="2:17" ht="16.5" thickBot="1" x14ac:dyDescent="0.3">
      <c r="B13" s="197"/>
      <c r="C13" s="93" t="s">
        <v>192</v>
      </c>
      <c r="D13" s="154">
        <f t="shared" ref="D13:O13" si="2">SUM(D9:D12)</f>
        <v>1191</v>
      </c>
      <c r="E13" s="154">
        <f t="shared" si="2"/>
        <v>60409</v>
      </c>
      <c r="F13" s="154">
        <f t="shared" si="2"/>
        <v>424</v>
      </c>
      <c r="G13" s="154">
        <f t="shared" si="2"/>
        <v>15815</v>
      </c>
      <c r="H13" s="154">
        <f t="shared" si="2"/>
        <v>1615</v>
      </c>
      <c r="I13" s="154">
        <f t="shared" si="2"/>
        <v>76224</v>
      </c>
      <c r="J13" s="154">
        <f t="shared" si="2"/>
        <v>1713</v>
      </c>
      <c r="K13" s="154">
        <f t="shared" si="2"/>
        <v>86383</v>
      </c>
      <c r="L13" s="154">
        <f t="shared" si="2"/>
        <v>493</v>
      </c>
      <c r="M13" s="154">
        <f t="shared" si="2"/>
        <v>19718</v>
      </c>
      <c r="N13" s="154">
        <f>SUM(N9:N12)</f>
        <v>2206</v>
      </c>
      <c r="O13" s="188">
        <f t="shared" si="2"/>
        <v>106101</v>
      </c>
      <c r="P13" s="205"/>
      <c r="Q13" s="198"/>
    </row>
  </sheetData>
  <mergeCells count="11">
    <mergeCell ref="B4:O4"/>
    <mergeCell ref="B5:B7"/>
    <mergeCell ref="C5:C7"/>
    <mergeCell ref="D5:I5"/>
    <mergeCell ref="J5:O5"/>
    <mergeCell ref="D6:E6"/>
    <mergeCell ref="F6:G6"/>
    <mergeCell ref="H6:I6"/>
    <mergeCell ref="J6:K6"/>
    <mergeCell ref="L6:M6"/>
    <mergeCell ref="N6:O6"/>
  </mergeCells>
  <pageMargins left="0.7" right="0.7" top="0.75" bottom="0.75" header="0.3" footer="0.3"/>
  <pageSetup paperSize="9" orientation="portrait" r:id="rId1"/>
  <ignoredErrors>
    <ignoredError sqref="D13:G13 J13:M13" formulaRange="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3"/>
  <sheetViews>
    <sheetView workbookViewId="0">
      <selection activeCell="C17" sqref="C17"/>
    </sheetView>
  </sheetViews>
  <sheetFormatPr defaultColWidth="13.42578125" defaultRowHeight="15.75" x14ac:dyDescent="0.25"/>
  <cols>
    <col min="1" max="1" width="4.85546875" style="1" customWidth="1"/>
    <col min="2" max="2" width="4.5703125" style="1" customWidth="1"/>
    <col min="3" max="3" width="35.28515625" style="1" customWidth="1"/>
    <col min="4" max="4" width="15.7109375" style="1" customWidth="1"/>
    <col min="5" max="5" width="11.42578125" style="1" customWidth="1"/>
    <col min="6" max="6" width="13.42578125" style="1" customWidth="1"/>
    <col min="7" max="7" width="12.85546875" style="1" customWidth="1"/>
    <col min="8" max="8" width="10.42578125" style="1" customWidth="1"/>
    <col min="9" max="9" width="9.5703125" style="1" customWidth="1"/>
    <col min="10" max="10" width="9.85546875" style="1" customWidth="1"/>
    <col min="11" max="16384" width="13.42578125" style="1"/>
  </cols>
  <sheetData>
    <row r="3" spans="2:8" ht="20.25" customHeight="1" x14ac:dyDescent="0.25">
      <c r="F3" s="808" t="s">
        <v>572</v>
      </c>
      <c r="H3" s="820"/>
    </row>
    <row r="4" spans="2:8" ht="33" customHeight="1" thickBot="1" x14ac:dyDescent="0.3">
      <c r="B4" s="1335" t="s">
        <v>667</v>
      </c>
      <c r="C4" s="1336"/>
      <c r="D4" s="1336"/>
      <c r="E4" s="1336"/>
      <c r="F4" s="1336"/>
      <c r="G4" s="1336"/>
      <c r="H4" s="1337"/>
    </row>
    <row r="5" spans="2:8" ht="35.25" customHeight="1" thickBot="1" x14ac:dyDescent="0.3">
      <c r="B5" s="1338" t="s">
        <v>167</v>
      </c>
      <c r="C5" s="1204" t="s">
        <v>669</v>
      </c>
      <c r="D5" s="1074" t="s">
        <v>668</v>
      </c>
      <c r="E5" s="1074"/>
      <c r="F5" s="1074"/>
      <c r="G5" s="1074"/>
      <c r="H5" s="1075"/>
    </row>
    <row r="6" spans="2:8" ht="19.5" customHeight="1" thickBot="1" x14ac:dyDescent="0.3">
      <c r="B6" s="1339"/>
      <c r="C6" s="1341"/>
      <c r="D6" s="1074" t="s">
        <v>144</v>
      </c>
      <c r="E6" s="1074"/>
      <c r="F6" s="1074" t="s">
        <v>145</v>
      </c>
      <c r="G6" s="1074"/>
      <c r="H6" s="814" t="s">
        <v>196</v>
      </c>
    </row>
    <row r="7" spans="2:8" ht="19.5" customHeight="1" thickBot="1" x14ac:dyDescent="0.3">
      <c r="B7" s="1340"/>
      <c r="C7" s="1205"/>
      <c r="D7" s="1338" t="s">
        <v>197</v>
      </c>
      <c r="E7" s="1067" t="s">
        <v>198</v>
      </c>
      <c r="F7" s="1338" t="s">
        <v>197</v>
      </c>
      <c r="G7" s="1067" t="s">
        <v>198</v>
      </c>
      <c r="H7" s="814" t="s">
        <v>105</v>
      </c>
    </row>
    <row r="8" spans="2:8" ht="16.5" thickBot="1" x14ac:dyDescent="0.3">
      <c r="B8" s="819">
        <v>1</v>
      </c>
      <c r="C8" s="813">
        <v>2</v>
      </c>
      <c r="D8" s="1340"/>
      <c r="E8" s="990"/>
      <c r="F8" s="1340"/>
      <c r="G8" s="990"/>
      <c r="H8" s="812">
        <v>7</v>
      </c>
    </row>
    <row r="9" spans="2:8" ht="15.95" customHeight="1" x14ac:dyDescent="0.25">
      <c r="B9" s="826" t="s">
        <v>67</v>
      </c>
      <c r="C9" s="1068" t="s">
        <v>670</v>
      </c>
      <c r="D9" s="642">
        <v>24200</v>
      </c>
      <c r="E9" s="824">
        <f>D9/D$12*100</f>
        <v>42.695836273817925</v>
      </c>
      <c r="F9" s="642">
        <v>37417</v>
      </c>
      <c r="G9" s="825">
        <f>F9/F$12*100</f>
        <v>46.833304127969562</v>
      </c>
      <c r="H9" s="822">
        <f>F9/D9*100</f>
        <v>154.61570247933884</v>
      </c>
    </row>
    <row r="10" spans="2:8" ht="15.95" customHeight="1" x14ac:dyDescent="0.25">
      <c r="B10" s="826" t="s">
        <v>68</v>
      </c>
      <c r="C10" s="1068" t="s">
        <v>671</v>
      </c>
      <c r="D10" s="642">
        <v>32480</v>
      </c>
      <c r="E10" s="824">
        <f>D10/D$12*100</f>
        <v>57.304163726182075</v>
      </c>
      <c r="F10" s="642">
        <v>42477</v>
      </c>
      <c r="G10" s="825">
        <f>F10/F$12*100</f>
        <v>53.166695872030445</v>
      </c>
      <c r="H10" s="822">
        <f t="shared" ref="H10" si="0">F10/D10*100</f>
        <v>130.7789408866995</v>
      </c>
    </row>
    <row r="11" spans="2:8" ht="15.95" customHeight="1" thickBot="1" x14ac:dyDescent="0.3">
      <c r="B11" s="826" t="s">
        <v>69</v>
      </c>
      <c r="C11" s="1069" t="s">
        <v>672</v>
      </c>
      <c r="D11" s="821">
        <v>0</v>
      </c>
      <c r="E11" s="824">
        <f>D11/D12*100</f>
        <v>0</v>
      </c>
      <c r="F11" s="642">
        <v>0</v>
      </c>
      <c r="G11" s="825">
        <v>0</v>
      </c>
      <c r="H11" s="822" t="s">
        <v>25</v>
      </c>
    </row>
    <row r="12" spans="2:8" ht="15.95" customHeight="1" thickBot="1" x14ac:dyDescent="0.3">
      <c r="B12" s="827"/>
      <c r="C12" s="968" t="s">
        <v>192</v>
      </c>
      <c r="D12" s="170">
        <f>SUM(D9:D11)</f>
        <v>56680</v>
      </c>
      <c r="E12" s="170">
        <f>SUM(E9:E11)</f>
        <v>100</v>
      </c>
      <c r="F12" s="170">
        <f>SUM(F9:F11)</f>
        <v>79894</v>
      </c>
      <c r="G12" s="170">
        <v>100</v>
      </c>
      <c r="H12" s="823">
        <f>F12/D12*100</f>
        <v>140.95624558927312</v>
      </c>
    </row>
    <row r="13" spans="2:8" ht="15.95" customHeight="1" x14ac:dyDescent="0.25">
      <c r="B13" s="826" t="s">
        <v>70</v>
      </c>
      <c r="C13" s="1070" t="s">
        <v>673</v>
      </c>
      <c r="D13" s="642">
        <v>56680</v>
      </c>
      <c r="E13" s="642">
        <f>D13/D15*100</f>
        <v>100</v>
      </c>
      <c r="F13" s="642">
        <v>79894</v>
      </c>
      <c r="G13" s="642">
        <f>F13/F15*100</f>
        <v>100</v>
      </c>
      <c r="H13" s="822">
        <f>F13/D13*100</f>
        <v>140.95624558927312</v>
      </c>
    </row>
    <row r="14" spans="2:8" ht="15.95" customHeight="1" thickBot="1" x14ac:dyDescent="0.3">
      <c r="B14" s="826" t="s">
        <v>71</v>
      </c>
      <c r="C14" s="956" t="s">
        <v>674</v>
      </c>
      <c r="D14" s="642">
        <v>0</v>
      </c>
      <c r="E14" s="642">
        <v>0</v>
      </c>
      <c r="F14" s="642">
        <v>0</v>
      </c>
      <c r="G14" s="642">
        <v>0</v>
      </c>
      <c r="H14" s="822" t="s">
        <v>25</v>
      </c>
    </row>
    <row r="15" spans="2:8" ht="15.95" customHeight="1" thickBot="1" x14ac:dyDescent="0.3">
      <c r="B15" s="817"/>
      <c r="C15" s="818" t="s">
        <v>192</v>
      </c>
      <c r="D15" s="170">
        <f>SUM(D13:D14)</f>
        <v>56680</v>
      </c>
      <c r="E15" s="170">
        <f>SUM(E13:E14)</f>
        <v>100</v>
      </c>
      <c r="F15" s="170">
        <f>SUM(F13:F14)</f>
        <v>79894</v>
      </c>
      <c r="G15" s="170">
        <v>100</v>
      </c>
      <c r="H15" s="823">
        <f>F15/D15*100</f>
        <v>140.95624558927312</v>
      </c>
    </row>
    <row r="17" spans="4:6" x14ac:dyDescent="0.25">
      <c r="D17" s="761"/>
      <c r="F17" s="761"/>
    </row>
    <row r="18" spans="4:6" x14ac:dyDescent="0.25">
      <c r="D18" s="761"/>
      <c r="F18" s="761"/>
    </row>
    <row r="19" spans="4:6" x14ac:dyDescent="0.25">
      <c r="D19" s="761"/>
    </row>
    <row r="20" spans="4:6" x14ac:dyDescent="0.25">
      <c r="D20" s="761"/>
      <c r="F20" s="761"/>
    </row>
    <row r="21" spans="4:6" x14ac:dyDescent="0.25">
      <c r="D21" s="761"/>
      <c r="F21" s="761"/>
    </row>
    <row r="23" spans="4:6" x14ac:dyDescent="0.25">
      <c r="D23" s="761"/>
      <c r="F23" s="761"/>
    </row>
  </sheetData>
  <mergeCells count="8">
    <mergeCell ref="B4:H4"/>
    <mergeCell ref="B5:B7"/>
    <mergeCell ref="C5:C7"/>
    <mergeCell ref="D5:H5"/>
    <mergeCell ref="D6:E6"/>
    <mergeCell ref="F6:G6"/>
    <mergeCell ref="D7:D8"/>
    <mergeCell ref="F7:F8"/>
  </mergeCells>
  <pageMargins left="0.7" right="0.7" top="0.75" bottom="0.75" header="0.3" footer="0.3"/>
  <pageSetup orientation="portrait" r:id="rId1"/>
  <ignoredErrors>
    <ignoredError sqref="F12 D12" formulaRange="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3"/>
  <sheetViews>
    <sheetView workbookViewId="0">
      <selection activeCell="D6" sqref="D6:E7"/>
    </sheetView>
  </sheetViews>
  <sheetFormatPr defaultRowHeight="15" x14ac:dyDescent="0.25"/>
  <cols>
    <col min="2" max="2" width="7.7109375" customWidth="1"/>
    <col min="3" max="3" width="21.85546875" customWidth="1"/>
    <col min="4" max="4" width="17.140625" customWidth="1"/>
    <col min="5" max="5" width="19.28515625" customWidth="1"/>
    <col min="6" max="6" width="17.5703125" customWidth="1"/>
    <col min="7" max="7" width="15.140625" customWidth="1"/>
    <col min="10" max="10" width="10.140625" bestFit="1" customWidth="1"/>
    <col min="12" max="12" width="11.140625" bestFit="1" customWidth="1"/>
  </cols>
  <sheetData>
    <row r="3" spans="2:12" ht="16.5" thickBot="1" x14ac:dyDescent="0.3">
      <c r="C3" s="934"/>
      <c r="G3" s="808"/>
    </row>
    <row r="4" spans="2:12" ht="17.25" thickTop="1" thickBot="1" x14ac:dyDescent="0.3">
      <c r="B4" s="1236" t="s">
        <v>675</v>
      </c>
      <c r="C4" s="1236"/>
      <c r="D4" s="1236"/>
      <c r="E4" s="1236"/>
      <c r="F4" s="1236"/>
      <c r="G4" s="1236"/>
      <c r="H4" s="1236"/>
      <c r="I4" s="1236"/>
    </row>
    <row r="5" spans="2:12" ht="16.5" thickBot="1" x14ac:dyDescent="0.3">
      <c r="B5" s="1342" t="s">
        <v>167</v>
      </c>
      <c r="C5" s="1345" t="s">
        <v>676</v>
      </c>
      <c r="D5" s="1348" t="s">
        <v>164</v>
      </c>
      <c r="E5" s="1349"/>
      <c r="F5" s="1348" t="s">
        <v>146</v>
      </c>
      <c r="G5" s="1349"/>
      <c r="H5" s="1350" t="s">
        <v>196</v>
      </c>
      <c r="I5" s="1351"/>
    </row>
    <row r="6" spans="2:12" ht="15.75" x14ac:dyDescent="0.25">
      <c r="B6" s="1343"/>
      <c r="C6" s="1346"/>
      <c r="D6" s="1342" t="s">
        <v>663</v>
      </c>
      <c r="E6" s="951" t="s">
        <v>677</v>
      </c>
      <c r="F6" s="1342" t="s">
        <v>663</v>
      </c>
      <c r="G6" s="988" t="s">
        <v>677</v>
      </c>
      <c r="H6" s="1352"/>
      <c r="I6" s="1353"/>
    </row>
    <row r="7" spans="2:12" ht="16.5" thickBot="1" x14ac:dyDescent="0.3">
      <c r="B7" s="1344"/>
      <c r="C7" s="1347"/>
      <c r="D7" s="1344"/>
      <c r="E7" s="952" t="s">
        <v>678</v>
      </c>
      <c r="F7" s="1344"/>
      <c r="G7" s="952" t="s">
        <v>678</v>
      </c>
      <c r="H7" s="1354"/>
      <c r="I7" s="1355"/>
    </row>
    <row r="8" spans="2:12" ht="16.5" thickBot="1" x14ac:dyDescent="0.3">
      <c r="B8" s="873">
        <v>1</v>
      </c>
      <c r="C8" s="930">
        <v>2</v>
      </c>
      <c r="D8" s="930">
        <v>3</v>
      </c>
      <c r="E8" s="930">
        <v>4</v>
      </c>
      <c r="F8" s="933">
        <v>5</v>
      </c>
      <c r="G8" s="933">
        <v>6</v>
      </c>
      <c r="H8" s="933" t="s">
        <v>142</v>
      </c>
      <c r="I8" s="932" t="s">
        <v>143</v>
      </c>
      <c r="K8" s="934"/>
      <c r="L8" s="934"/>
    </row>
    <row r="9" spans="2:12" ht="15.75" x14ac:dyDescent="0.25">
      <c r="B9" s="161" t="s">
        <v>67</v>
      </c>
      <c r="C9" s="876" t="s">
        <v>679</v>
      </c>
      <c r="D9" s="642">
        <v>1312114</v>
      </c>
      <c r="E9" s="642">
        <v>11899941</v>
      </c>
      <c r="F9" s="645">
        <v>1367769</v>
      </c>
      <c r="G9" s="811">
        <v>17051530</v>
      </c>
      <c r="H9" s="878">
        <f t="shared" ref="H9:I11" si="0">F9/D9*100</f>
        <v>104.24162839509373</v>
      </c>
      <c r="I9" s="949">
        <f t="shared" si="0"/>
        <v>143.29087850099424</v>
      </c>
      <c r="K9" s="934"/>
      <c r="L9" s="934"/>
    </row>
    <row r="10" spans="2:12" ht="16.5" thickBot="1" x14ac:dyDescent="0.3">
      <c r="B10" s="161" t="s">
        <v>68</v>
      </c>
      <c r="C10" s="611" t="s">
        <v>680</v>
      </c>
      <c r="D10" s="612">
        <v>36535083</v>
      </c>
      <c r="E10" s="612">
        <v>52726007</v>
      </c>
      <c r="F10" s="581">
        <v>40733276</v>
      </c>
      <c r="G10" s="953">
        <v>88451630</v>
      </c>
      <c r="H10" s="878">
        <f>F10/D10*100</f>
        <v>111.49085387324835</v>
      </c>
      <c r="I10" s="949">
        <f t="shared" si="0"/>
        <v>167.75711841786162</v>
      </c>
      <c r="K10" s="934"/>
      <c r="L10" s="934"/>
    </row>
    <row r="11" spans="2:12" ht="16.5" thickBot="1" x14ac:dyDescent="0.3">
      <c r="B11" s="1294" t="s">
        <v>192</v>
      </c>
      <c r="C11" s="1295"/>
      <c r="D11" s="170">
        <f>D9+D10</f>
        <v>37847197</v>
      </c>
      <c r="E11" s="170">
        <f>E9+E10</f>
        <v>64625948</v>
      </c>
      <c r="F11" s="670">
        <f>F9+F10</f>
        <v>42101045</v>
      </c>
      <c r="G11" s="954">
        <f>G9+G10</f>
        <v>105503160</v>
      </c>
      <c r="H11" s="807">
        <f>F11/D11*100</f>
        <v>111.23953248109761</v>
      </c>
      <c r="I11" s="862">
        <f t="shared" si="0"/>
        <v>163.25201140569729</v>
      </c>
    </row>
    <row r="13" spans="2:12" x14ac:dyDescent="0.25">
      <c r="B13" s="293" t="s">
        <v>681</v>
      </c>
    </row>
  </sheetData>
  <mergeCells count="9">
    <mergeCell ref="B11:C11"/>
    <mergeCell ref="B5:B7"/>
    <mergeCell ref="B4:I4"/>
    <mergeCell ref="C5:C7"/>
    <mergeCell ref="D5:E5"/>
    <mergeCell ref="F5:G5"/>
    <mergeCell ref="H5:I7"/>
    <mergeCell ref="D6:D7"/>
    <mergeCell ref="F6:F7"/>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2"/>
  <sheetViews>
    <sheetView workbookViewId="0">
      <selection activeCell="C7" sqref="C7:D8"/>
    </sheetView>
  </sheetViews>
  <sheetFormatPr defaultRowHeight="15" x14ac:dyDescent="0.25"/>
  <cols>
    <col min="2" max="2" width="9.85546875" customWidth="1"/>
    <col min="3" max="3" width="13.140625" customWidth="1"/>
    <col min="4" max="4" width="19" customWidth="1"/>
    <col min="5" max="5" width="12.5703125" customWidth="1"/>
    <col min="6" max="6" width="17.85546875" customWidth="1"/>
    <col min="7" max="8" width="14.7109375" customWidth="1"/>
    <col min="9" max="9" width="11.85546875" customWidth="1"/>
    <col min="10" max="10" width="13.5703125" customWidth="1"/>
    <col min="11" max="11" width="16.140625" customWidth="1"/>
    <col min="12" max="12" width="8" customWidth="1"/>
  </cols>
  <sheetData>
    <row r="3" spans="2:11" ht="16.5" thickBot="1" x14ac:dyDescent="0.3">
      <c r="G3" s="808"/>
    </row>
    <row r="4" spans="2:11" ht="17.25" thickTop="1" thickBot="1" x14ac:dyDescent="0.3">
      <c r="B4" s="1356" t="s">
        <v>683</v>
      </c>
      <c r="C4" s="1357"/>
      <c r="D4" s="1357"/>
      <c r="E4" s="1357"/>
      <c r="F4" s="1357"/>
      <c r="G4" s="1357"/>
      <c r="H4" s="1357"/>
      <c r="I4" s="1357"/>
      <c r="J4" s="1357"/>
      <c r="K4" s="1358"/>
    </row>
    <row r="5" spans="2:11" ht="16.5" thickBot="1" x14ac:dyDescent="0.3">
      <c r="B5" s="1359" t="s">
        <v>167</v>
      </c>
      <c r="C5" s="1362" t="s">
        <v>144</v>
      </c>
      <c r="D5" s="1362"/>
      <c r="E5" s="1362"/>
      <c r="F5" s="1362"/>
      <c r="G5" s="1074" t="s">
        <v>145</v>
      </c>
      <c r="H5" s="1074"/>
      <c r="I5" s="1074"/>
      <c r="J5" s="1074"/>
      <c r="K5" s="1118" t="s">
        <v>682</v>
      </c>
    </row>
    <row r="6" spans="2:11" ht="16.5" thickBot="1" x14ac:dyDescent="0.3">
      <c r="B6" s="1360"/>
      <c r="C6" s="1362" t="s">
        <v>684</v>
      </c>
      <c r="D6" s="1362"/>
      <c r="E6" s="1362" t="s">
        <v>685</v>
      </c>
      <c r="F6" s="1362"/>
      <c r="G6" s="1362" t="s">
        <v>684</v>
      </c>
      <c r="H6" s="1362"/>
      <c r="I6" s="1362" t="s">
        <v>685</v>
      </c>
      <c r="J6" s="1362"/>
      <c r="K6" s="1308"/>
    </row>
    <row r="7" spans="2:11" ht="35.25" customHeight="1" thickBot="1" x14ac:dyDescent="0.3">
      <c r="B7" s="1361"/>
      <c r="C7" s="1342" t="s">
        <v>663</v>
      </c>
      <c r="D7" s="988" t="s">
        <v>677</v>
      </c>
      <c r="E7" s="1342" t="s">
        <v>663</v>
      </c>
      <c r="F7" s="988" t="s">
        <v>677</v>
      </c>
      <c r="G7" s="1342" t="s">
        <v>663</v>
      </c>
      <c r="H7" s="988" t="s">
        <v>677</v>
      </c>
      <c r="I7" s="1342" t="s">
        <v>663</v>
      </c>
      <c r="J7" s="988" t="s">
        <v>677</v>
      </c>
      <c r="K7" s="1309"/>
    </row>
    <row r="8" spans="2:11" ht="16.5" thickBot="1" x14ac:dyDescent="0.3">
      <c r="B8" s="929">
        <v>1</v>
      </c>
      <c r="C8" s="1344"/>
      <c r="D8" s="952" t="s">
        <v>678</v>
      </c>
      <c r="E8" s="1344"/>
      <c r="F8" s="952" t="s">
        <v>678</v>
      </c>
      <c r="G8" s="1344"/>
      <c r="H8" s="952" t="s">
        <v>678</v>
      </c>
      <c r="I8" s="1344"/>
      <c r="J8" s="952" t="s">
        <v>678</v>
      </c>
      <c r="K8" s="932">
        <v>10</v>
      </c>
    </row>
    <row r="9" spans="2:11" ht="15.75" x14ac:dyDescent="0.25">
      <c r="B9" s="161" t="s">
        <v>67</v>
      </c>
      <c r="C9" s="642">
        <v>803111</v>
      </c>
      <c r="D9" s="642">
        <v>4600625</v>
      </c>
      <c r="E9" s="645">
        <v>329210</v>
      </c>
      <c r="F9" s="642">
        <v>5053658</v>
      </c>
      <c r="G9" s="811">
        <v>822968</v>
      </c>
      <c r="H9" s="821">
        <v>7162021</v>
      </c>
      <c r="I9" s="811">
        <v>351108</v>
      </c>
      <c r="J9" s="821">
        <v>7165782</v>
      </c>
      <c r="K9" s="863" t="s">
        <v>45</v>
      </c>
    </row>
    <row r="10" spans="2:11" ht="15.75" x14ac:dyDescent="0.25">
      <c r="B10" s="161" t="s">
        <v>68</v>
      </c>
      <c r="C10" s="642">
        <v>26325</v>
      </c>
      <c r="D10" s="642">
        <v>334875</v>
      </c>
      <c r="E10" s="645">
        <v>15799</v>
      </c>
      <c r="F10" s="642">
        <v>466391</v>
      </c>
      <c r="G10" s="811">
        <v>24248</v>
      </c>
      <c r="H10" s="821">
        <v>544890</v>
      </c>
      <c r="I10" s="811">
        <v>16903</v>
      </c>
      <c r="J10" s="821">
        <v>632288</v>
      </c>
      <c r="K10" s="778" t="s">
        <v>141</v>
      </c>
    </row>
    <row r="11" spans="2:11" ht="16.5" thickBot="1" x14ac:dyDescent="0.3">
      <c r="B11" s="864" t="s">
        <v>69</v>
      </c>
      <c r="C11" s="644">
        <v>89820</v>
      </c>
      <c r="D11" s="644">
        <v>422909</v>
      </c>
      <c r="E11" s="646">
        <v>47849</v>
      </c>
      <c r="F11" s="644">
        <v>1021483</v>
      </c>
      <c r="G11" s="865">
        <v>98774</v>
      </c>
      <c r="H11" s="945">
        <v>444333</v>
      </c>
      <c r="I11" s="865">
        <v>53768</v>
      </c>
      <c r="J11" s="945">
        <v>1102216</v>
      </c>
      <c r="K11" s="866" t="s">
        <v>686</v>
      </c>
    </row>
    <row r="12" spans="2:11" ht="16.5" thickBot="1" x14ac:dyDescent="0.3">
      <c r="B12" s="931" t="s">
        <v>192</v>
      </c>
      <c r="C12" s="783">
        <f t="shared" ref="C12:J12" si="0">C9+C10+C11</f>
        <v>919256</v>
      </c>
      <c r="D12" s="783">
        <f t="shared" si="0"/>
        <v>5358409</v>
      </c>
      <c r="E12" s="782">
        <f t="shared" si="0"/>
        <v>392858</v>
      </c>
      <c r="F12" s="783">
        <f t="shared" si="0"/>
        <v>6541532</v>
      </c>
      <c r="G12" s="948">
        <f t="shared" si="0"/>
        <v>945990</v>
      </c>
      <c r="H12" s="955">
        <f t="shared" si="0"/>
        <v>8151244</v>
      </c>
      <c r="I12" s="948">
        <f t="shared" si="0"/>
        <v>421779</v>
      </c>
      <c r="J12" s="955">
        <f t="shared" si="0"/>
        <v>8900286</v>
      </c>
      <c r="K12" s="956"/>
    </row>
  </sheetData>
  <mergeCells count="13">
    <mergeCell ref="B4:K4"/>
    <mergeCell ref="B5:B7"/>
    <mergeCell ref="C5:F5"/>
    <mergeCell ref="G5:J5"/>
    <mergeCell ref="K5:K7"/>
    <mergeCell ref="C6:D6"/>
    <mergeCell ref="E6:F6"/>
    <mergeCell ref="G6:H6"/>
    <mergeCell ref="I6:J6"/>
    <mergeCell ref="C7:C8"/>
    <mergeCell ref="E7:E8"/>
    <mergeCell ref="G7:G8"/>
    <mergeCell ref="I7:I8"/>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5"/>
  <sheetViews>
    <sheetView workbookViewId="0">
      <selection activeCell="D6" sqref="D6:E7"/>
    </sheetView>
  </sheetViews>
  <sheetFormatPr defaultRowHeight="15" x14ac:dyDescent="0.25"/>
  <cols>
    <col min="2" max="2" width="5.7109375" customWidth="1"/>
    <col min="3" max="3" width="18.5703125" customWidth="1"/>
    <col min="4" max="4" width="12.85546875" customWidth="1"/>
    <col min="5" max="5" width="17.85546875" customWidth="1"/>
    <col min="6" max="6" width="13.7109375" customWidth="1"/>
    <col min="7" max="7" width="18.28515625" customWidth="1"/>
    <col min="8" max="8" width="9.7109375" customWidth="1"/>
    <col min="9" max="9" width="9.28515625" bestFit="1" customWidth="1"/>
    <col min="10" max="13" width="10.140625" bestFit="1" customWidth="1"/>
  </cols>
  <sheetData>
    <row r="3" spans="2:16" ht="15.75" thickBot="1" x14ac:dyDescent="0.3"/>
    <row r="4" spans="2:16" ht="17.25" thickTop="1" thickBot="1" x14ac:dyDescent="0.3">
      <c r="B4" s="1317" t="s">
        <v>687</v>
      </c>
      <c r="C4" s="1317"/>
      <c r="D4" s="1317"/>
      <c r="E4" s="1317"/>
      <c r="F4" s="1317"/>
      <c r="G4" s="1317"/>
      <c r="H4" s="1317"/>
      <c r="I4" s="1317"/>
    </row>
    <row r="5" spans="2:16" ht="16.5" thickBot="1" x14ac:dyDescent="0.3">
      <c r="B5" s="1116" t="s">
        <v>167</v>
      </c>
      <c r="C5" s="1117" t="s">
        <v>688</v>
      </c>
      <c r="D5" s="1362" t="s">
        <v>147</v>
      </c>
      <c r="E5" s="1362"/>
      <c r="F5" s="1362" t="s">
        <v>146</v>
      </c>
      <c r="G5" s="1362"/>
      <c r="H5" s="1117" t="s">
        <v>196</v>
      </c>
      <c r="I5" s="1118"/>
    </row>
    <row r="6" spans="2:16" ht="15.75" x14ac:dyDescent="0.25">
      <c r="B6" s="1307"/>
      <c r="C6" s="1301"/>
      <c r="D6" s="1342" t="s">
        <v>663</v>
      </c>
      <c r="E6" s="988" t="s">
        <v>677</v>
      </c>
      <c r="F6" s="1342" t="s">
        <v>663</v>
      </c>
      <c r="G6" s="988" t="s">
        <v>677</v>
      </c>
      <c r="H6" s="1301"/>
      <c r="I6" s="1308"/>
    </row>
    <row r="7" spans="2:16" ht="16.5" thickBot="1" x14ac:dyDescent="0.3">
      <c r="B7" s="1111"/>
      <c r="C7" s="1112"/>
      <c r="D7" s="1344"/>
      <c r="E7" s="952" t="s">
        <v>678</v>
      </c>
      <c r="F7" s="1344"/>
      <c r="G7" s="952" t="s">
        <v>678</v>
      </c>
      <c r="H7" s="1112"/>
      <c r="I7" s="1309"/>
    </row>
    <row r="8" spans="2:16" ht="16.5" thickBot="1" x14ac:dyDescent="0.3">
      <c r="B8" s="873">
        <v>1</v>
      </c>
      <c r="C8" s="930">
        <v>2</v>
      </c>
      <c r="D8" s="930">
        <v>3</v>
      </c>
      <c r="E8" s="930">
        <v>4</v>
      </c>
      <c r="F8" s="933">
        <v>5</v>
      </c>
      <c r="G8" s="933">
        <v>6</v>
      </c>
      <c r="H8" s="933" t="s">
        <v>142</v>
      </c>
      <c r="I8" s="932" t="s">
        <v>143</v>
      </c>
    </row>
    <row r="9" spans="2:16" ht="15.75" x14ac:dyDescent="0.25">
      <c r="B9" s="161" t="s">
        <v>67</v>
      </c>
      <c r="C9" s="876" t="s">
        <v>229</v>
      </c>
      <c r="D9" s="642">
        <v>4491954</v>
      </c>
      <c r="E9" s="642">
        <v>4904151</v>
      </c>
      <c r="F9" s="645">
        <v>4933301</v>
      </c>
      <c r="G9" s="645">
        <v>6955202</v>
      </c>
      <c r="H9" s="878">
        <f t="shared" ref="H9:I11" si="0">F9/D9*100</f>
        <v>109.82527870944358</v>
      </c>
      <c r="I9" s="949">
        <f t="shared" si="0"/>
        <v>141.82275382629939</v>
      </c>
      <c r="K9" s="51"/>
      <c r="L9" s="51"/>
      <c r="M9" s="51"/>
      <c r="N9" s="51"/>
      <c r="O9" s="934"/>
      <c r="P9" s="934"/>
    </row>
    <row r="10" spans="2:16" ht="16.5" thickBot="1" x14ac:dyDescent="0.3">
      <c r="B10" s="864" t="s">
        <v>68</v>
      </c>
      <c r="C10" s="12" t="s">
        <v>689</v>
      </c>
      <c r="D10" s="644">
        <v>32043129</v>
      </c>
      <c r="E10" s="644">
        <v>47821855</v>
      </c>
      <c r="F10" s="646">
        <v>35799975</v>
      </c>
      <c r="G10" s="646">
        <v>81496428</v>
      </c>
      <c r="H10" s="894">
        <f t="shared" si="0"/>
        <v>111.72434190181615</v>
      </c>
      <c r="I10" s="950">
        <f t="shared" si="0"/>
        <v>170.41670173605772</v>
      </c>
      <c r="K10" s="51"/>
      <c r="L10" s="51"/>
      <c r="M10" s="51"/>
      <c r="N10" s="51"/>
      <c r="O10" s="934"/>
      <c r="P10" s="934"/>
    </row>
    <row r="11" spans="2:16" ht="16.5" thickBot="1" x14ac:dyDescent="0.3">
      <c r="B11" s="1294" t="s">
        <v>192</v>
      </c>
      <c r="C11" s="1295"/>
      <c r="D11" s="783">
        <f>D9+D10</f>
        <v>36535083</v>
      </c>
      <c r="E11" s="783">
        <f>E9+E10</f>
        <v>52726006</v>
      </c>
      <c r="F11" s="782">
        <f>F9+F10</f>
        <v>40733276</v>
      </c>
      <c r="G11" s="782">
        <f>G9+G10</f>
        <v>88451630</v>
      </c>
      <c r="H11" s="957">
        <f t="shared" si="0"/>
        <v>111.49085387324835</v>
      </c>
      <c r="I11" s="958">
        <f t="shared" si="0"/>
        <v>167.75712159953858</v>
      </c>
      <c r="K11" s="51"/>
      <c r="L11" s="51"/>
      <c r="M11" s="51"/>
      <c r="N11" s="51"/>
      <c r="O11" s="934"/>
      <c r="P11" s="934"/>
    </row>
    <row r="13" spans="2:16" x14ac:dyDescent="0.25">
      <c r="B13" s="293" t="s">
        <v>690</v>
      </c>
    </row>
    <row r="14" spans="2:16" x14ac:dyDescent="0.25">
      <c r="B14" s="739"/>
    </row>
    <row r="15" spans="2:16" x14ac:dyDescent="0.25">
      <c r="B15" s="871"/>
    </row>
  </sheetData>
  <mergeCells count="9">
    <mergeCell ref="B11:C11"/>
    <mergeCell ref="B5:B7"/>
    <mergeCell ref="B4:I4"/>
    <mergeCell ref="C5:C7"/>
    <mergeCell ref="D5:E5"/>
    <mergeCell ref="F5:G5"/>
    <mergeCell ref="H5:I7"/>
    <mergeCell ref="D6:D7"/>
    <mergeCell ref="F6:F7"/>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C7" sqref="C7:D8"/>
    </sheetView>
  </sheetViews>
  <sheetFormatPr defaultRowHeight="15" x14ac:dyDescent="0.25"/>
  <cols>
    <col min="2" max="2" width="10.5703125" customWidth="1"/>
    <col min="3" max="3" width="14.7109375" customWidth="1"/>
    <col min="4" max="4" width="17" customWidth="1"/>
    <col min="5" max="5" width="14.140625" customWidth="1"/>
    <col min="6" max="6" width="15.7109375" customWidth="1"/>
    <col min="7" max="7" width="15" customWidth="1"/>
    <col min="8" max="8" width="14.140625" customWidth="1"/>
    <col min="9" max="9" width="12.140625" customWidth="1"/>
    <col min="10" max="10" width="14.42578125" customWidth="1"/>
    <col min="11" max="11" width="17.28515625" customWidth="1"/>
  </cols>
  <sheetData>
    <row r="3" spans="2:11" ht="15.75" thickBot="1" x14ac:dyDescent="0.3"/>
    <row r="4" spans="2:11" ht="17.25" thickTop="1" thickBot="1" x14ac:dyDescent="0.3">
      <c r="B4" s="1356" t="s">
        <v>691</v>
      </c>
      <c r="C4" s="1357"/>
      <c r="D4" s="1357"/>
      <c r="E4" s="1357"/>
      <c r="F4" s="1357"/>
      <c r="G4" s="1357"/>
      <c r="H4" s="1357"/>
      <c r="I4" s="1357"/>
      <c r="J4" s="1357"/>
      <c r="K4" s="1358"/>
    </row>
    <row r="5" spans="2:11" ht="16.5" thickBot="1" x14ac:dyDescent="0.3">
      <c r="B5" s="1359" t="s">
        <v>167</v>
      </c>
      <c r="C5" s="1362" t="s">
        <v>165</v>
      </c>
      <c r="D5" s="1362"/>
      <c r="E5" s="1362"/>
      <c r="F5" s="1362"/>
      <c r="G5" s="1074" t="s">
        <v>145</v>
      </c>
      <c r="H5" s="1074"/>
      <c r="I5" s="1074"/>
      <c r="J5" s="1074"/>
      <c r="K5" s="1118" t="s">
        <v>682</v>
      </c>
    </row>
    <row r="6" spans="2:11" ht="16.5" thickBot="1" x14ac:dyDescent="0.3">
      <c r="B6" s="1360"/>
      <c r="C6" s="1362" t="s">
        <v>692</v>
      </c>
      <c r="D6" s="1362"/>
      <c r="E6" s="1362" t="s">
        <v>693</v>
      </c>
      <c r="F6" s="1362"/>
      <c r="G6" s="1362" t="s">
        <v>692</v>
      </c>
      <c r="H6" s="1362"/>
      <c r="I6" s="1362" t="s">
        <v>693</v>
      </c>
      <c r="J6" s="1362"/>
      <c r="K6" s="1308"/>
    </row>
    <row r="7" spans="2:11" ht="33.75" customHeight="1" thickBot="1" x14ac:dyDescent="0.3">
      <c r="B7" s="1361"/>
      <c r="C7" s="1342" t="s">
        <v>663</v>
      </c>
      <c r="D7" s="988" t="s">
        <v>677</v>
      </c>
      <c r="E7" s="1342" t="s">
        <v>663</v>
      </c>
      <c r="F7" s="988" t="s">
        <v>677</v>
      </c>
      <c r="G7" s="1342" t="s">
        <v>663</v>
      </c>
      <c r="H7" s="988" t="s">
        <v>677</v>
      </c>
      <c r="I7" s="1342" t="s">
        <v>663</v>
      </c>
      <c r="J7" s="988" t="s">
        <v>677</v>
      </c>
      <c r="K7" s="1309"/>
    </row>
    <row r="8" spans="2:11" ht="16.5" thickBot="1" x14ac:dyDescent="0.3">
      <c r="B8" s="929">
        <v>1</v>
      </c>
      <c r="C8" s="1344"/>
      <c r="D8" s="952" t="s">
        <v>678</v>
      </c>
      <c r="E8" s="1344"/>
      <c r="F8" s="952" t="s">
        <v>678</v>
      </c>
      <c r="G8" s="1344"/>
      <c r="H8" s="952" t="s">
        <v>678</v>
      </c>
      <c r="I8" s="1344"/>
      <c r="J8" s="952" t="s">
        <v>678</v>
      </c>
      <c r="K8" s="932">
        <v>10</v>
      </c>
    </row>
    <row r="9" spans="2:11" ht="15.75" x14ac:dyDescent="0.25">
      <c r="B9" s="161" t="s">
        <v>67</v>
      </c>
      <c r="C9" s="642">
        <v>469968</v>
      </c>
      <c r="D9" s="642">
        <v>278359</v>
      </c>
      <c r="E9" s="645">
        <v>48611</v>
      </c>
      <c r="F9" s="642">
        <v>61685</v>
      </c>
      <c r="G9" s="811">
        <v>455401</v>
      </c>
      <c r="H9" s="821">
        <v>360187</v>
      </c>
      <c r="I9" s="811">
        <v>52638</v>
      </c>
      <c r="J9" s="821">
        <v>75030</v>
      </c>
      <c r="K9" s="863" t="s">
        <v>45</v>
      </c>
    </row>
    <row r="10" spans="2:11" ht="15.75" x14ac:dyDescent="0.25">
      <c r="B10" s="161" t="s">
        <v>68</v>
      </c>
      <c r="C10" s="642">
        <v>26806</v>
      </c>
      <c r="D10" s="642">
        <v>15471</v>
      </c>
      <c r="E10" s="645">
        <v>1684</v>
      </c>
      <c r="F10" s="642">
        <v>1632</v>
      </c>
      <c r="G10" s="811">
        <v>31167</v>
      </c>
      <c r="H10" s="821">
        <v>26311</v>
      </c>
      <c r="I10" s="811">
        <v>2433</v>
      </c>
      <c r="J10" s="821">
        <v>8900</v>
      </c>
      <c r="K10" s="778" t="s">
        <v>141</v>
      </c>
    </row>
    <row r="11" spans="2:11" ht="16.5" thickBot="1" x14ac:dyDescent="0.3">
      <c r="B11" s="864" t="s">
        <v>69</v>
      </c>
      <c r="C11" s="644">
        <v>83283</v>
      </c>
      <c r="D11" s="644">
        <v>39579</v>
      </c>
      <c r="E11" s="646">
        <v>10750</v>
      </c>
      <c r="F11" s="644">
        <v>4339</v>
      </c>
      <c r="G11" s="865">
        <v>69864</v>
      </c>
      <c r="H11" s="945">
        <v>50449</v>
      </c>
      <c r="I11" s="865">
        <v>57602</v>
      </c>
      <c r="J11" s="945">
        <v>6177</v>
      </c>
      <c r="K11" s="866" t="s">
        <v>686</v>
      </c>
    </row>
    <row r="12" spans="2:11" ht="16.5" thickBot="1" x14ac:dyDescent="0.3">
      <c r="B12" s="931" t="s">
        <v>192</v>
      </c>
      <c r="C12" s="783">
        <f t="shared" ref="C12:J12" si="0">SUM(C9:C11)</f>
        <v>580057</v>
      </c>
      <c r="D12" s="783">
        <f t="shared" si="0"/>
        <v>333409</v>
      </c>
      <c r="E12" s="782">
        <f t="shared" si="0"/>
        <v>61045</v>
      </c>
      <c r="F12" s="783">
        <f t="shared" si="0"/>
        <v>67656</v>
      </c>
      <c r="G12" s="948">
        <f t="shared" si="0"/>
        <v>556432</v>
      </c>
      <c r="H12" s="955">
        <f t="shared" si="0"/>
        <v>436947</v>
      </c>
      <c r="I12" s="948">
        <f t="shared" si="0"/>
        <v>112673</v>
      </c>
      <c r="J12" s="955">
        <f t="shared" si="0"/>
        <v>90107</v>
      </c>
      <c r="K12" s="956"/>
    </row>
    <row r="14" spans="2:11" x14ac:dyDescent="0.25">
      <c r="B14" s="293" t="s">
        <v>694</v>
      </c>
    </row>
    <row r="15" spans="2:11" x14ac:dyDescent="0.25">
      <c r="C15" s="51"/>
      <c r="D15" s="51"/>
      <c r="E15" s="51"/>
      <c r="F15" s="51"/>
      <c r="G15" s="51"/>
      <c r="H15" s="51"/>
      <c r="I15" s="51"/>
      <c r="J15" s="51"/>
    </row>
    <row r="16" spans="2:11" x14ac:dyDescent="0.25">
      <c r="C16" s="51"/>
      <c r="D16" s="51"/>
      <c r="E16" s="51"/>
      <c r="F16" s="51"/>
      <c r="G16" s="51"/>
      <c r="H16" s="51"/>
      <c r="I16" s="51"/>
      <c r="J16" s="51"/>
    </row>
    <row r="17" spans="3:10" x14ac:dyDescent="0.25">
      <c r="C17" s="51"/>
      <c r="D17" s="51"/>
      <c r="E17" s="51"/>
      <c r="F17" s="51"/>
      <c r="G17" s="51"/>
      <c r="H17" s="51"/>
      <c r="I17" s="51"/>
      <c r="J17" s="51"/>
    </row>
    <row r="18" spans="3:10" x14ac:dyDescent="0.25">
      <c r="C18" s="51"/>
      <c r="D18" s="51"/>
      <c r="E18" s="51"/>
      <c r="F18" s="51"/>
      <c r="G18" s="51"/>
      <c r="H18" s="51"/>
      <c r="I18" s="51"/>
      <c r="J18" s="51"/>
    </row>
  </sheetData>
  <mergeCells count="13">
    <mergeCell ref="B4:K4"/>
    <mergeCell ref="B5:B7"/>
    <mergeCell ref="C5:F5"/>
    <mergeCell ref="G5:J5"/>
    <mergeCell ref="K5:K7"/>
    <mergeCell ref="C6:D6"/>
    <mergeCell ref="E6:F6"/>
    <mergeCell ref="G6:H6"/>
    <mergeCell ref="I6:J6"/>
    <mergeCell ref="C7:C8"/>
    <mergeCell ref="E7:E8"/>
    <mergeCell ref="G7:G8"/>
    <mergeCell ref="I7:I8"/>
  </mergeCells>
  <pageMargins left="0.7" right="0.7" top="0.75" bottom="0.75" header="0.3" footer="0.3"/>
  <ignoredErrors>
    <ignoredError sqref="C12 D12:J12"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1"/>
  <sheetViews>
    <sheetView workbookViewId="0">
      <selection activeCell="C16" sqref="C16"/>
    </sheetView>
  </sheetViews>
  <sheetFormatPr defaultRowHeight="15.75" x14ac:dyDescent="0.25"/>
  <cols>
    <col min="1" max="1" width="9.140625" style="2"/>
    <col min="2" max="2" width="7" style="2" customWidth="1"/>
    <col min="3" max="3" width="44.7109375" style="2" customWidth="1"/>
    <col min="4" max="4" width="9.140625" style="2"/>
    <col min="5" max="5" width="15.140625" style="2" customWidth="1"/>
    <col min="6" max="6" width="14.28515625" style="2" customWidth="1"/>
    <col min="7" max="7" width="9.140625" style="2"/>
    <col min="8" max="9" width="14.140625" style="2" customWidth="1"/>
    <col min="10" max="10" width="9.140625" style="2"/>
    <col min="11" max="11" width="15.28515625" style="2" customWidth="1"/>
    <col min="12" max="12" width="13.42578125" style="2" customWidth="1"/>
    <col min="13" max="16384" width="9.140625" style="2"/>
  </cols>
  <sheetData>
    <row r="3" spans="2:12" ht="16.5" thickBot="1" x14ac:dyDescent="0.3">
      <c r="L3" s="717" t="s">
        <v>121</v>
      </c>
    </row>
    <row r="4" spans="2:12" ht="16.5" customHeight="1" thickTop="1" thickBot="1" x14ac:dyDescent="0.3">
      <c r="B4" s="1113" t="s">
        <v>209</v>
      </c>
      <c r="C4" s="1114"/>
      <c r="D4" s="1114"/>
      <c r="E4" s="1114"/>
      <c r="F4" s="1114"/>
      <c r="G4" s="1114"/>
      <c r="H4" s="1114"/>
      <c r="I4" s="1114"/>
      <c r="J4" s="1114"/>
      <c r="K4" s="1114"/>
      <c r="L4" s="1115"/>
    </row>
    <row r="5" spans="2:12" x14ac:dyDescent="0.25">
      <c r="B5" s="1116" t="s">
        <v>167</v>
      </c>
      <c r="C5" s="1117" t="s">
        <v>195</v>
      </c>
      <c r="D5" s="1117" t="s">
        <v>59</v>
      </c>
      <c r="E5" s="1117"/>
      <c r="F5" s="1117"/>
      <c r="G5" s="1117" t="s">
        <v>117</v>
      </c>
      <c r="H5" s="1117"/>
      <c r="I5" s="1117"/>
      <c r="J5" s="1117" t="s">
        <v>151</v>
      </c>
      <c r="K5" s="1117"/>
      <c r="L5" s="1118"/>
    </row>
    <row r="6" spans="2:12" ht="36.75" customHeight="1" thickBot="1" x14ac:dyDescent="0.3">
      <c r="B6" s="1111"/>
      <c r="C6" s="1112"/>
      <c r="D6" s="962" t="s">
        <v>210</v>
      </c>
      <c r="E6" s="962" t="s">
        <v>211</v>
      </c>
      <c r="F6" s="962" t="s">
        <v>212</v>
      </c>
      <c r="G6" s="962" t="s">
        <v>210</v>
      </c>
      <c r="H6" s="962" t="s">
        <v>211</v>
      </c>
      <c r="I6" s="962" t="s">
        <v>212</v>
      </c>
      <c r="J6" s="962" t="s">
        <v>210</v>
      </c>
      <c r="K6" s="962" t="s">
        <v>211</v>
      </c>
      <c r="L6" s="962" t="s">
        <v>212</v>
      </c>
    </row>
    <row r="7" spans="2:12" ht="16.5" thickBot="1" x14ac:dyDescent="0.3">
      <c r="B7" s="615">
        <v>1</v>
      </c>
      <c r="C7" s="608">
        <v>2</v>
      </c>
      <c r="D7" s="608">
        <v>3</v>
      </c>
      <c r="E7" s="608">
        <v>4</v>
      </c>
      <c r="F7" s="608">
        <v>5</v>
      </c>
      <c r="G7" s="608">
        <v>6</v>
      </c>
      <c r="H7" s="608">
        <v>7</v>
      </c>
      <c r="I7" s="608">
        <v>8</v>
      </c>
      <c r="J7" s="608">
        <v>9</v>
      </c>
      <c r="K7" s="608">
        <v>10</v>
      </c>
      <c r="L7" s="625">
        <v>11</v>
      </c>
    </row>
    <row r="8" spans="2:12" x14ac:dyDescent="0.25">
      <c r="B8" s="718" t="s">
        <v>67</v>
      </c>
      <c r="C8" s="712" t="s">
        <v>213</v>
      </c>
      <c r="D8" s="655">
        <v>1</v>
      </c>
      <c r="E8" s="655">
        <v>2.2000000000000002</v>
      </c>
      <c r="F8" s="655">
        <v>3.3</v>
      </c>
      <c r="G8" s="655">
        <v>1</v>
      </c>
      <c r="H8" s="655">
        <v>2.1</v>
      </c>
      <c r="I8" s="655">
        <v>3.6</v>
      </c>
      <c r="J8" s="655">
        <v>1</v>
      </c>
      <c r="K8" s="655">
        <v>2.1</v>
      </c>
      <c r="L8" s="719">
        <v>3.6</v>
      </c>
    </row>
    <row r="9" spans="2:12" x14ac:dyDescent="0.25">
      <c r="B9" s="715" t="s">
        <v>68</v>
      </c>
      <c r="C9" s="722" t="s">
        <v>214</v>
      </c>
      <c r="D9" s="614">
        <v>4</v>
      </c>
      <c r="E9" s="614">
        <v>5.9</v>
      </c>
      <c r="F9" s="614">
        <v>6.3</v>
      </c>
      <c r="G9" s="614">
        <v>4</v>
      </c>
      <c r="H9" s="614">
        <v>5.3</v>
      </c>
      <c r="I9" s="614">
        <v>6.7</v>
      </c>
      <c r="J9" s="614">
        <v>4</v>
      </c>
      <c r="K9" s="614">
        <v>5.2</v>
      </c>
      <c r="L9" s="716">
        <v>6.5</v>
      </c>
    </row>
    <row r="10" spans="2:12" ht="16.5" thickBot="1" x14ac:dyDescent="0.3">
      <c r="B10" s="720" t="s">
        <v>69</v>
      </c>
      <c r="C10" s="650" t="s">
        <v>215</v>
      </c>
      <c r="D10" s="643">
        <v>10</v>
      </c>
      <c r="E10" s="643">
        <v>91.9</v>
      </c>
      <c r="F10" s="643">
        <v>90.4</v>
      </c>
      <c r="G10" s="643">
        <v>10</v>
      </c>
      <c r="H10" s="643">
        <v>92.6</v>
      </c>
      <c r="I10" s="643">
        <v>89.7</v>
      </c>
      <c r="J10" s="643">
        <v>10</v>
      </c>
      <c r="K10" s="643">
        <v>92.7</v>
      </c>
      <c r="L10" s="721">
        <v>89.9</v>
      </c>
    </row>
    <row r="11" spans="2:12" ht="21.75" customHeight="1" thickBot="1" x14ac:dyDescent="0.3">
      <c r="B11" s="1111" t="s">
        <v>192</v>
      </c>
      <c r="C11" s="1112"/>
      <c r="D11" s="711">
        <f t="shared" ref="D11:L11" si="0">SUM(D8:D10)</f>
        <v>15</v>
      </c>
      <c r="E11" s="711">
        <f t="shared" si="0"/>
        <v>100</v>
      </c>
      <c r="F11" s="711">
        <f t="shared" si="0"/>
        <v>100</v>
      </c>
      <c r="G11" s="711">
        <f t="shared" si="0"/>
        <v>15</v>
      </c>
      <c r="H11" s="711">
        <f t="shared" si="0"/>
        <v>100</v>
      </c>
      <c r="I11" s="711">
        <f t="shared" si="0"/>
        <v>100</v>
      </c>
      <c r="J11" s="711">
        <f t="shared" si="0"/>
        <v>15</v>
      </c>
      <c r="K11" s="713">
        <f t="shared" si="0"/>
        <v>100</v>
      </c>
      <c r="L11" s="714">
        <f t="shared" si="0"/>
        <v>100</v>
      </c>
    </row>
  </sheetData>
  <mergeCells count="7">
    <mergeCell ref="B11:C11"/>
    <mergeCell ref="B4:L4"/>
    <mergeCell ref="B5:B6"/>
    <mergeCell ref="D5:F5"/>
    <mergeCell ref="G5:I5"/>
    <mergeCell ref="J5:L5"/>
    <mergeCell ref="C5:C6"/>
  </mergeCells>
  <pageMargins left="0.7" right="0.7" top="0.75" bottom="0.75" header="0.3" footer="0.3"/>
  <pageSetup orientation="portrait" r:id="rId1"/>
  <ignoredErrors>
    <ignoredError sqref="J11:L11 D11:I11" formulaRange="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workbookViewId="0">
      <selection activeCell="C7" sqref="C7:D8"/>
    </sheetView>
  </sheetViews>
  <sheetFormatPr defaultRowHeight="15" x14ac:dyDescent="0.25"/>
  <cols>
    <col min="2" max="2" width="9.5703125" customWidth="1"/>
    <col min="3" max="3" width="10.140625" bestFit="1" customWidth="1"/>
    <col min="4" max="4" width="13.28515625" customWidth="1"/>
    <col min="5" max="5" width="10.28515625" customWidth="1"/>
    <col min="6" max="6" width="12.28515625" customWidth="1"/>
    <col min="7" max="7" width="10.140625" customWidth="1"/>
    <col min="8" max="8" width="12.7109375" customWidth="1"/>
    <col min="9" max="9" width="9.85546875" customWidth="1"/>
    <col min="10" max="10" width="13.28515625" customWidth="1"/>
    <col min="11" max="11" width="17.28515625" customWidth="1"/>
  </cols>
  <sheetData>
    <row r="2" spans="2:11" ht="18" customHeight="1" x14ac:dyDescent="0.25"/>
    <row r="3" spans="2:11" ht="16.5" thickBot="1" x14ac:dyDescent="0.3">
      <c r="G3" s="820"/>
    </row>
    <row r="4" spans="2:11" ht="17.25" thickTop="1" thickBot="1" x14ac:dyDescent="0.3">
      <c r="B4" s="1356" t="s">
        <v>695</v>
      </c>
      <c r="C4" s="1357"/>
      <c r="D4" s="1357"/>
      <c r="E4" s="1357"/>
      <c r="F4" s="1357"/>
      <c r="G4" s="1357"/>
      <c r="H4" s="1357"/>
      <c r="I4" s="1357"/>
      <c r="J4" s="1357"/>
      <c r="K4" s="1358"/>
    </row>
    <row r="5" spans="2:11" ht="16.5" thickBot="1" x14ac:dyDescent="0.3">
      <c r="B5" s="1359" t="s">
        <v>167</v>
      </c>
      <c r="C5" s="1362" t="s">
        <v>165</v>
      </c>
      <c r="D5" s="1362"/>
      <c r="E5" s="1362"/>
      <c r="F5" s="1362"/>
      <c r="G5" s="1074" t="s">
        <v>145</v>
      </c>
      <c r="H5" s="1074"/>
      <c r="I5" s="1074"/>
      <c r="J5" s="1074"/>
      <c r="K5" s="1118" t="s">
        <v>682</v>
      </c>
    </row>
    <row r="6" spans="2:11" ht="16.5" thickBot="1" x14ac:dyDescent="0.3">
      <c r="B6" s="1360"/>
      <c r="C6" s="989" t="s">
        <v>692</v>
      </c>
      <c r="D6" s="989"/>
      <c r="E6" s="989" t="s">
        <v>693</v>
      </c>
      <c r="F6" s="989"/>
      <c r="G6" s="989" t="s">
        <v>692</v>
      </c>
      <c r="H6" s="989"/>
      <c r="I6" s="989" t="s">
        <v>693</v>
      </c>
      <c r="J6" s="989"/>
      <c r="K6" s="1308"/>
    </row>
    <row r="7" spans="2:11" ht="16.5" thickBot="1" x14ac:dyDescent="0.3">
      <c r="B7" s="1361"/>
      <c r="C7" s="1342" t="s">
        <v>663</v>
      </c>
      <c r="D7" s="988" t="s">
        <v>677</v>
      </c>
      <c r="E7" s="1342" t="s">
        <v>663</v>
      </c>
      <c r="F7" s="988" t="s">
        <v>677</v>
      </c>
      <c r="G7" s="1342" t="s">
        <v>663</v>
      </c>
      <c r="H7" s="988" t="s">
        <v>677</v>
      </c>
      <c r="I7" s="1342" t="s">
        <v>663</v>
      </c>
      <c r="J7" s="988" t="s">
        <v>677</v>
      </c>
      <c r="K7" s="1309"/>
    </row>
    <row r="8" spans="2:11" ht="16.5" thickBot="1" x14ac:dyDescent="0.3">
      <c r="B8" s="929">
        <v>1</v>
      </c>
      <c r="C8" s="1344"/>
      <c r="D8" s="952" t="s">
        <v>678</v>
      </c>
      <c r="E8" s="1344"/>
      <c r="F8" s="952" t="s">
        <v>678</v>
      </c>
      <c r="G8" s="1344"/>
      <c r="H8" s="952" t="s">
        <v>678</v>
      </c>
      <c r="I8" s="1344"/>
      <c r="J8" s="952" t="s">
        <v>678</v>
      </c>
      <c r="K8" s="932">
        <v>10</v>
      </c>
    </row>
    <row r="9" spans="2:11" ht="15.75" x14ac:dyDescent="0.25">
      <c r="B9" s="161" t="s">
        <v>67</v>
      </c>
      <c r="C9" s="642">
        <v>538363</v>
      </c>
      <c r="D9" s="642">
        <v>243763</v>
      </c>
      <c r="E9" s="645">
        <v>19702</v>
      </c>
      <c r="F9" s="642">
        <v>8723</v>
      </c>
      <c r="G9" s="811">
        <v>881169</v>
      </c>
      <c r="H9" s="821">
        <v>475641</v>
      </c>
      <c r="I9" s="811">
        <v>39005</v>
      </c>
      <c r="J9" s="821">
        <v>23532</v>
      </c>
      <c r="K9" s="863" t="s">
        <v>45</v>
      </c>
    </row>
    <row r="10" spans="2:11" ht="15.75" x14ac:dyDescent="0.25">
      <c r="B10" s="161" t="s">
        <v>68</v>
      </c>
      <c r="C10" s="642">
        <v>12730</v>
      </c>
      <c r="D10" s="642">
        <v>3343</v>
      </c>
      <c r="E10" s="645">
        <v>353</v>
      </c>
      <c r="F10" s="642">
        <v>163</v>
      </c>
      <c r="G10" s="811">
        <v>32740</v>
      </c>
      <c r="H10" s="821">
        <v>16319</v>
      </c>
      <c r="I10" s="811">
        <v>848</v>
      </c>
      <c r="J10" s="821">
        <v>513</v>
      </c>
      <c r="K10" s="778" t="s">
        <v>141</v>
      </c>
    </row>
    <row r="11" spans="2:11" ht="16.5" thickBot="1" x14ac:dyDescent="0.3">
      <c r="B11" s="864" t="s">
        <v>69</v>
      </c>
      <c r="C11" s="644">
        <v>87330</v>
      </c>
      <c r="D11" s="644">
        <v>18958</v>
      </c>
      <c r="E11" s="646">
        <v>7124</v>
      </c>
      <c r="F11" s="644">
        <v>2049</v>
      </c>
      <c r="G11" s="865">
        <v>87613</v>
      </c>
      <c r="H11" s="945">
        <v>30773</v>
      </c>
      <c r="I11" s="865">
        <v>8544</v>
      </c>
      <c r="J11" s="945">
        <v>1465</v>
      </c>
      <c r="K11" s="866" t="s">
        <v>686</v>
      </c>
    </row>
    <row r="12" spans="2:11" ht="16.5" thickBot="1" x14ac:dyDescent="0.3">
      <c r="B12" s="931" t="s">
        <v>192</v>
      </c>
      <c r="C12" s="783">
        <f t="shared" ref="C12:J12" si="0">C9+C10+C11</f>
        <v>638423</v>
      </c>
      <c r="D12" s="783">
        <f t="shared" si="0"/>
        <v>266064</v>
      </c>
      <c r="E12" s="782">
        <f t="shared" si="0"/>
        <v>27179</v>
      </c>
      <c r="F12" s="783">
        <f t="shared" si="0"/>
        <v>10935</v>
      </c>
      <c r="G12" s="948">
        <f t="shared" si="0"/>
        <v>1001522</v>
      </c>
      <c r="H12" s="955">
        <f t="shared" si="0"/>
        <v>522733</v>
      </c>
      <c r="I12" s="948">
        <f t="shared" si="0"/>
        <v>48397</v>
      </c>
      <c r="J12" s="955">
        <f t="shared" si="0"/>
        <v>25510</v>
      </c>
      <c r="K12" s="956"/>
    </row>
    <row r="14" spans="2:11" x14ac:dyDescent="0.25">
      <c r="B14" s="293" t="s">
        <v>696</v>
      </c>
    </row>
    <row r="17" spans="2:9" x14ac:dyDescent="0.25">
      <c r="B17" s="51"/>
      <c r="C17" s="51"/>
      <c r="D17" s="51"/>
      <c r="E17" s="51"/>
      <c r="F17" s="51"/>
      <c r="G17" s="51"/>
      <c r="H17" s="51"/>
      <c r="I17" s="51"/>
    </row>
    <row r="18" spans="2:9" x14ac:dyDescent="0.25">
      <c r="B18" s="51"/>
      <c r="C18" s="51"/>
      <c r="D18" s="934"/>
      <c r="E18" s="934"/>
      <c r="F18" s="51"/>
      <c r="G18" s="51"/>
      <c r="H18" s="934"/>
      <c r="I18" s="934"/>
    </row>
    <row r="19" spans="2:9" x14ac:dyDescent="0.25">
      <c r="B19" s="51"/>
      <c r="C19" s="51"/>
      <c r="D19" s="51"/>
      <c r="E19" s="51"/>
      <c r="F19" s="51"/>
      <c r="G19" s="51"/>
      <c r="H19" s="51"/>
      <c r="I19" s="51"/>
    </row>
    <row r="20" spans="2:9" x14ac:dyDescent="0.25">
      <c r="B20" s="51"/>
      <c r="C20" s="51"/>
      <c r="D20" s="51"/>
      <c r="E20" s="51"/>
      <c r="F20" s="51"/>
      <c r="G20" s="51"/>
      <c r="H20" s="51"/>
      <c r="I20" s="51"/>
    </row>
  </sheetData>
  <mergeCells count="9">
    <mergeCell ref="B4:K4"/>
    <mergeCell ref="B5:B7"/>
    <mergeCell ref="C5:F5"/>
    <mergeCell ref="G5:J5"/>
    <mergeCell ref="K5:K7"/>
    <mergeCell ref="C7:C8"/>
    <mergeCell ref="E7:E8"/>
    <mergeCell ref="G7:G8"/>
    <mergeCell ref="I7:I8"/>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7"/>
  <sheetViews>
    <sheetView workbookViewId="0">
      <selection activeCell="C8" sqref="C8:C10"/>
    </sheetView>
  </sheetViews>
  <sheetFormatPr defaultRowHeight="15" x14ac:dyDescent="0.25"/>
  <cols>
    <col min="2" max="2" width="7.5703125" customWidth="1"/>
    <col min="3" max="3" width="44.42578125" customWidth="1"/>
    <col min="4" max="4" width="10.5703125" customWidth="1"/>
    <col min="5" max="5" width="14.42578125" customWidth="1"/>
    <col min="6" max="6" width="12" customWidth="1"/>
    <col min="7" max="7" width="15.5703125" customWidth="1"/>
    <col min="8" max="8" width="10.5703125" customWidth="1"/>
    <col min="9" max="9" width="11.42578125" customWidth="1"/>
  </cols>
  <sheetData>
    <row r="3" spans="2:9" ht="16.5" thickBot="1" x14ac:dyDescent="0.3">
      <c r="B3" s="872"/>
      <c r="I3" s="820"/>
    </row>
    <row r="4" spans="2:9" ht="16.5" thickBot="1" x14ac:dyDescent="0.3">
      <c r="B4" s="1310" t="s">
        <v>697</v>
      </c>
      <c r="C4" s="1311"/>
      <c r="D4" s="1311"/>
      <c r="E4" s="1311"/>
      <c r="F4" s="1311"/>
      <c r="G4" s="1311"/>
      <c r="H4" s="1311"/>
      <c r="I4" s="1312"/>
    </row>
    <row r="5" spans="2:9" ht="16.5" thickBot="1" x14ac:dyDescent="0.3">
      <c r="B5" s="1116" t="s">
        <v>167</v>
      </c>
      <c r="C5" s="1117" t="s">
        <v>186</v>
      </c>
      <c r="D5" s="1117" t="s">
        <v>147</v>
      </c>
      <c r="E5" s="1117"/>
      <c r="F5" s="1117" t="s">
        <v>146</v>
      </c>
      <c r="G5" s="1117"/>
      <c r="H5" s="1117" t="s">
        <v>196</v>
      </c>
      <c r="I5" s="1118"/>
    </row>
    <row r="6" spans="2:9" ht="16.5" thickBot="1" x14ac:dyDescent="0.3">
      <c r="B6" s="1111"/>
      <c r="C6" s="1112"/>
      <c r="D6" s="1342" t="s">
        <v>663</v>
      </c>
      <c r="E6" s="988" t="s">
        <v>677</v>
      </c>
      <c r="F6" s="1342" t="s">
        <v>663</v>
      </c>
      <c r="G6" s="988" t="s">
        <v>677</v>
      </c>
      <c r="H6" s="1112"/>
      <c r="I6" s="1309"/>
    </row>
    <row r="7" spans="2:9" ht="16.5" thickBot="1" x14ac:dyDescent="0.3">
      <c r="B7" s="873">
        <v>1</v>
      </c>
      <c r="C7" s="828">
        <v>2</v>
      </c>
      <c r="D7" s="1344"/>
      <c r="E7" s="952" t="s">
        <v>678</v>
      </c>
      <c r="F7" s="1344"/>
      <c r="G7" s="952" t="s">
        <v>678</v>
      </c>
      <c r="H7" s="833" t="s">
        <v>142</v>
      </c>
      <c r="I7" s="832" t="s">
        <v>143</v>
      </c>
    </row>
    <row r="8" spans="2:9" ht="15.95" customHeight="1" x14ac:dyDescent="0.25">
      <c r="B8" s="874" t="s">
        <v>67</v>
      </c>
      <c r="C8" s="712" t="s">
        <v>698</v>
      </c>
      <c r="D8" s="891">
        <v>2</v>
      </c>
      <c r="E8" s="652">
        <v>258</v>
      </c>
      <c r="F8" s="893">
        <v>14</v>
      </c>
      <c r="G8" s="668">
        <v>3701</v>
      </c>
      <c r="H8" s="875">
        <f>F8/D8*100</f>
        <v>700</v>
      </c>
      <c r="I8" s="928">
        <f>G8/E8*100</f>
        <v>1434.4961240310076</v>
      </c>
    </row>
    <row r="9" spans="2:9" ht="15.95" customHeight="1" x14ac:dyDescent="0.25">
      <c r="B9" s="161" t="s">
        <v>68</v>
      </c>
      <c r="C9" s="876" t="s">
        <v>699</v>
      </c>
      <c r="D9" s="877">
        <v>122712</v>
      </c>
      <c r="E9" s="642">
        <v>6069936</v>
      </c>
      <c r="F9" s="878">
        <v>136492</v>
      </c>
      <c r="G9" s="645">
        <v>6728290</v>
      </c>
      <c r="H9" s="879">
        <f t="shared" ref="H9:I11" si="0">F9/D9*100</f>
        <v>111.22954560271204</v>
      </c>
      <c r="I9" s="880">
        <f t="shared" si="0"/>
        <v>110.84614401206207</v>
      </c>
    </row>
    <row r="10" spans="2:9" ht="15.95" customHeight="1" thickBot="1" x14ac:dyDescent="0.3">
      <c r="B10" s="864" t="s">
        <v>69</v>
      </c>
      <c r="C10" s="650" t="s">
        <v>700</v>
      </c>
      <c r="D10" s="892">
        <v>97</v>
      </c>
      <c r="E10" s="644">
        <v>6934</v>
      </c>
      <c r="F10" s="894">
        <v>104</v>
      </c>
      <c r="G10" s="646">
        <v>16463</v>
      </c>
      <c r="H10" s="881">
        <f t="shared" si="0"/>
        <v>107.21649484536083</v>
      </c>
      <c r="I10" s="882">
        <f>G10/E10*100</f>
        <v>237.42428612633398</v>
      </c>
    </row>
    <row r="11" spans="2:9" ht="15.95" customHeight="1" thickBot="1" x14ac:dyDescent="0.3">
      <c r="B11" s="1294" t="s">
        <v>192</v>
      </c>
      <c r="C11" s="1295"/>
      <c r="D11" s="861">
        <f>SUM(D8:D10)</f>
        <v>122811</v>
      </c>
      <c r="E11" s="170">
        <f t="shared" ref="E11:G11" si="1">SUM(E8:E10)</f>
        <v>6077128</v>
      </c>
      <c r="F11" s="861">
        <f t="shared" si="1"/>
        <v>136610</v>
      </c>
      <c r="G11" s="170">
        <f t="shared" si="1"/>
        <v>6748454</v>
      </c>
      <c r="H11" s="883">
        <f t="shared" si="0"/>
        <v>111.23596420516077</v>
      </c>
      <c r="I11" s="76">
        <f t="shared" si="0"/>
        <v>111.0467641951922</v>
      </c>
    </row>
    <row r="14" spans="2:9" x14ac:dyDescent="0.25">
      <c r="D14" s="934"/>
      <c r="E14" s="934"/>
      <c r="F14" s="934"/>
      <c r="G14" s="51"/>
      <c r="H14" s="934"/>
      <c r="I14" s="51"/>
    </row>
    <row r="15" spans="2:9" x14ac:dyDescent="0.25">
      <c r="D15" s="51"/>
      <c r="E15" s="51"/>
      <c r="F15" s="51"/>
      <c r="G15" s="51"/>
      <c r="H15" s="934"/>
      <c r="I15" s="934"/>
    </row>
    <row r="16" spans="2:9" x14ac:dyDescent="0.25">
      <c r="D16" s="934"/>
      <c r="E16" s="51"/>
      <c r="F16" s="934"/>
      <c r="G16" s="51"/>
      <c r="H16" s="934"/>
      <c r="I16" s="934"/>
    </row>
    <row r="17" spans="4:9" x14ac:dyDescent="0.25">
      <c r="D17" s="51"/>
      <c r="E17" s="51"/>
      <c r="F17" s="51"/>
      <c r="G17" s="51"/>
      <c r="H17" s="934"/>
      <c r="I17" s="934"/>
    </row>
  </sheetData>
  <mergeCells count="9">
    <mergeCell ref="B11:C11"/>
    <mergeCell ref="B4:I4"/>
    <mergeCell ref="B5:B6"/>
    <mergeCell ref="C5:C6"/>
    <mergeCell ref="D5:E5"/>
    <mergeCell ref="F5:G5"/>
    <mergeCell ref="H5:I6"/>
    <mergeCell ref="D6:D7"/>
    <mergeCell ref="F6:F7"/>
  </mergeCells>
  <pageMargins left="0.7" right="0.7" top="0.75" bottom="0.75" header="0.3" footer="0.3"/>
  <ignoredErrors>
    <ignoredError sqref="D11:G11" formulaRange="1"/>
  </ignoredErrors>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1"/>
  <sheetViews>
    <sheetView workbookViewId="0">
      <selection activeCell="D6" sqref="D6:E7"/>
    </sheetView>
  </sheetViews>
  <sheetFormatPr defaultRowHeight="15" x14ac:dyDescent="0.25"/>
  <cols>
    <col min="2" max="2" width="6.85546875" customWidth="1"/>
    <col min="3" max="3" width="43.140625" customWidth="1"/>
    <col min="5" max="5" width="16.5703125" customWidth="1"/>
    <col min="6" max="6" width="12.42578125" customWidth="1"/>
    <col min="7" max="7" width="14.28515625" customWidth="1"/>
    <col min="9" max="9" width="9.7109375" customWidth="1"/>
  </cols>
  <sheetData>
    <row r="3" spans="2:10" ht="16.5" thickBot="1" x14ac:dyDescent="0.3">
      <c r="I3" s="820"/>
    </row>
    <row r="4" spans="2:10" ht="16.5" thickBot="1" x14ac:dyDescent="0.3">
      <c r="B4" s="1363" t="s">
        <v>701</v>
      </c>
      <c r="C4" s="1364"/>
      <c r="D4" s="1364"/>
      <c r="E4" s="1364"/>
      <c r="F4" s="1364"/>
      <c r="G4" s="1364"/>
      <c r="H4" s="1364"/>
      <c r="I4" s="1365"/>
    </row>
    <row r="5" spans="2:10" ht="16.5" thickBot="1" x14ac:dyDescent="0.3">
      <c r="B5" s="1116" t="s">
        <v>167</v>
      </c>
      <c r="C5" s="1117" t="s">
        <v>186</v>
      </c>
      <c r="D5" s="1117" t="s">
        <v>144</v>
      </c>
      <c r="E5" s="1117"/>
      <c r="F5" s="1117" t="s">
        <v>146</v>
      </c>
      <c r="G5" s="1117"/>
      <c r="H5" s="1117" t="s">
        <v>196</v>
      </c>
      <c r="I5" s="1118"/>
    </row>
    <row r="6" spans="2:10" ht="16.5" thickBot="1" x14ac:dyDescent="0.3">
      <c r="B6" s="1111"/>
      <c r="C6" s="1112"/>
      <c r="D6" s="1342" t="s">
        <v>663</v>
      </c>
      <c r="E6" s="988" t="s">
        <v>677</v>
      </c>
      <c r="F6" s="1342" t="s">
        <v>663</v>
      </c>
      <c r="G6" s="988" t="s">
        <v>677</v>
      </c>
      <c r="H6" s="1112"/>
      <c r="I6" s="1309"/>
    </row>
    <row r="7" spans="2:10" ht="16.5" thickBot="1" x14ac:dyDescent="0.3">
      <c r="B7" s="873">
        <v>1</v>
      </c>
      <c r="C7" s="828">
        <v>2</v>
      </c>
      <c r="D7" s="1344"/>
      <c r="E7" s="952" t="s">
        <v>678</v>
      </c>
      <c r="F7" s="1344"/>
      <c r="G7" s="952" t="s">
        <v>678</v>
      </c>
      <c r="H7" s="833" t="s">
        <v>142</v>
      </c>
      <c r="I7" s="832" t="s">
        <v>143</v>
      </c>
    </row>
    <row r="8" spans="2:10" ht="15.95" customHeight="1" x14ac:dyDescent="0.25">
      <c r="B8" s="161" t="s">
        <v>67</v>
      </c>
      <c r="C8" s="712" t="s">
        <v>698</v>
      </c>
      <c r="D8" s="877">
        <v>2</v>
      </c>
      <c r="E8" s="642">
        <v>258</v>
      </c>
      <c r="F8" s="878">
        <v>14</v>
      </c>
      <c r="G8" s="645">
        <v>3701</v>
      </c>
      <c r="H8" s="879">
        <f>F8/D8*100</f>
        <v>700</v>
      </c>
      <c r="I8" s="880">
        <f>G8/E8*100</f>
        <v>1434.4961240310076</v>
      </c>
    </row>
    <row r="9" spans="2:10" ht="15.95" customHeight="1" x14ac:dyDescent="0.25">
      <c r="B9" s="161" t="s">
        <v>68</v>
      </c>
      <c r="C9" s="876" t="s">
        <v>699</v>
      </c>
      <c r="D9" s="877">
        <v>46</v>
      </c>
      <c r="E9" s="642">
        <v>26990</v>
      </c>
      <c r="F9" s="878">
        <v>23</v>
      </c>
      <c r="G9" s="645">
        <v>1977</v>
      </c>
      <c r="H9" s="879">
        <f t="shared" ref="H9:I11" si="0">F9/D9*100</f>
        <v>50</v>
      </c>
      <c r="I9" s="880">
        <f t="shared" si="0"/>
        <v>7.3249351611708038</v>
      </c>
    </row>
    <row r="10" spans="2:10" ht="15.95" customHeight="1" thickBot="1" x14ac:dyDescent="0.3">
      <c r="B10" s="161" t="s">
        <v>69</v>
      </c>
      <c r="C10" s="650" t="s">
        <v>700</v>
      </c>
      <c r="D10" s="877">
        <v>80</v>
      </c>
      <c r="E10" s="642">
        <v>6193</v>
      </c>
      <c r="F10" s="878">
        <v>93</v>
      </c>
      <c r="G10" s="645">
        <v>15809</v>
      </c>
      <c r="H10" s="879">
        <f t="shared" si="0"/>
        <v>116.25000000000001</v>
      </c>
      <c r="I10" s="880">
        <f t="shared" si="0"/>
        <v>255.27208138220573</v>
      </c>
    </row>
    <row r="11" spans="2:10" ht="15.95" customHeight="1" thickBot="1" x14ac:dyDescent="0.3">
      <c r="B11" s="1294" t="s">
        <v>192</v>
      </c>
      <c r="C11" s="1295"/>
      <c r="D11" s="861">
        <f>SUM(D8:D10)</f>
        <v>128</v>
      </c>
      <c r="E11" s="170">
        <f t="shared" ref="E11:G11" si="1">SUM(E8:E10)</f>
        <v>33441</v>
      </c>
      <c r="F11" s="861">
        <f t="shared" si="1"/>
        <v>130</v>
      </c>
      <c r="G11" s="170">
        <f t="shared" si="1"/>
        <v>21487</v>
      </c>
      <c r="H11" s="883">
        <f t="shared" si="0"/>
        <v>101.5625</v>
      </c>
      <c r="I11" s="76">
        <f t="shared" si="0"/>
        <v>64.253461319936605</v>
      </c>
      <c r="J11" s="51"/>
    </row>
  </sheetData>
  <mergeCells count="9">
    <mergeCell ref="B11:C11"/>
    <mergeCell ref="B4:I4"/>
    <mergeCell ref="B5:B6"/>
    <mergeCell ref="C5:C6"/>
    <mergeCell ref="D5:E5"/>
    <mergeCell ref="F5:G5"/>
    <mergeCell ref="H5:I6"/>
    <mergeCell ref="D6:D7"/>
    <mergeCell ref="F6:F7"/>
  </mergeCells>
  <pageMargins left="0.7" right="0.7" top="0.75" bottom="0.75" header="0.3" footer="0.3"/>
  <pageSetup paperSize="9" orientation="portrait" r:id="rId1"/>
  <ignoredErrors>
    <ignoredError sqref="D11:E11 F11:G11" formulaRange="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5"/>
  <sheetViews>
    <sheetView workbookViewId="0">
      <selection activeCell="C15" sqref="C15"/>
    </sheetView>
  </sheetViews>
  <sheetFormatPr defaultRowHeight="15" x14ac:dyDescent="0.25"/>
  <cols>
    <col min="2" max="2" width="6.140625" customWidth="1"/>
    <col min="3" max="3" width="40.7109375" customWidth="1"/>
    <col min="5" max="5" width="15.28515625" customWidth="1"/>
    <col min="7" max="7" width="14" customWidth="1"/>
  </cols>
  <sheetData>
    <row r="3" spans="2:9" ht="16.5" thickBot="1" x14ac:dyDescent="0.3">
      <c r="I3" s="820"/>
    </row>
    <row r="4" spans="2:9" ht="16.5" thickBot="1" x14ac:dyDescent="0.3">
      <c r="B4" s="1310" t="s">
        <v>702</v>
      </c>
      <c r="C4" s="1311"/>
      <c r="D4" s="1311"/>
      <c r="E4" s="1311"/>
      <c r="F4" s="1311"/>
      <c r="G4" s="1311"/>
      <c r="H4" s="1311"/>
      <c r="I4" s="1312"/>
    </row>
    <row r="5" spans="2:9" ht="16.5" thickBot="1" x14ac:dyDescent="0.3">
      <c r="B5" s="1338" t="s">
        <v>167</v>
      </c>
      <c r="C5" s="1204" t="s">
        <v>186</v>
      </c>
      <c r="D5" s="1204" t="s">
        <v>144</v>
      </c>
      <c r="E5" s="1204"/>
      <c r="F5" s="1204" t="s">
        <v>145</v>
      </c>
      <c r="G5" s="1204"/>
      <c r="H5" s="1204" t="s">
        <v>196</v>
      </c>
      <c r="I5" s="1366"/>
    </row>
    <row r="6" spans="2:9" ht="16.5" thickBot="1" x14ac:dyDescent="0.3">
      <c r="B6" s="1340"/>
      <c r="C6" s="1205"/>
      <c r="D6" s="1342" t="s">
        <v>663</v>
      </c>
      <c r="E6" s="988" t="s">
        <v>677</v>
      </c>
      <c r="F6" s="1342" t="s">
        <v>663</v>
      </c>
      <c r="G6" s="988" t="s">
        <v>677</v>
      </c>
      <c r="H6" s="1205"/>
      <c r="I6" s="1367"/>
    </row>
    <row r="7" spans="2:9" ht="16.5" thickBot="1" x14ac:dyDescent="0.3">
      <c r="B7" s="829">
        <v>1</v>
      </c>
      <c r="C7" s="830">
        <v>2</v>
      </c>
      <c r="D7" s="1344"/>
      <c r="E7" s="952" t="s">
        <v>678</v>
      </c>
      <c r="F7" s="1344"/>
      <c r="G7" s="952" t="s">
        <v>678</v>
      </c>
      <c r="H7" s="884" t="s">
        <v>142</v>
      </c>
      <c r="I7" s="814" t="s">
        <v>143</v>
      </c>
    </row>
    <row r="8" spans="2:9" ht="15.95" customHeight="1" x14ac:dyDescent="0.25">
      <c r="B8" s="274" t="s">
        <v>67</v>
      </c>
      <c r="C8" s="885" t="s">
        <v>703</v>
      </c>
      <c r="D8" s="867">
        <v>0</v>
      </c>
      <c r="E8" s="821">
        <v>0</v>
      </c>
      <c r="F8" s="886">
        <v>0</v>
      </c>
      <c r="G8" s="811">
        <v>0</v>
      </c>
      <c r="H8" s="890" t="s">
        <v>25</v>
      </c>
      <c r="I8" s="887" t="s">
        <v>25</v>
      </c>
    </row>
    <row r="9" spans="2:9" ht="15.95" customHeight="1" thickBot="1" x14ac:dyDescent="0.3">
      <c r="B9" s="274" t="s">
        <v>68</v>
      </c>
      <c r="C9" s="885" t="s">
        <v>704</v>
      </c>
      <c r="D9" s="867">
        <v>70</v>
      </c>
      <c r="E9" s="821">
        <v>353</v>
      </c>
      <c r="F9" s="886">
        <v>189</v>
      </c>
      <c r="G9" s="811">
        <v>255</v>
      </c>
      <c r="H9" s="886">
        <f t="shared" ref="H9:I10" si="0">F9/D9*100</f>
        <v>270</v>
      </c>
      <c r="I9" s="887">
        <f t="shared" si="0"/>
        <v>72.237960339943342</v>
      </c>
    </row>
    <row r="10" spans="2:9" ht="15.95" customHeight="1" thickBot="1" x14ac:dyDescent="0.3">
      <c r="B10" s="831"/>
      <c r="C10" s="834" t="s">
        <v>192</v>
      </c>
      <c r="D10" s="868">
        <f>SUM(D8:D9)</f>
        <v>70</v>
      </c>
      <c r="E10" s="869">
        <f t="shared" ref="E10:G10" si="1">SUM(E8:E9)</f>
        <v>353</v>
      </c>
      <c r="F10" s="868">
        <f t="shared" si="1"/>
        <v>189</v>
      </c>
      <c r="G10" s="869">
        <f t="shared" si="1"/>
        <v>255</v>
      </c>
      <c r="H10" s="888">
        <f t="shared" si="0"/>
        <v>270</v>
      </c>
      <c r="I10" s="889">
        <f t="shared" si="0"/>
        <v>72.237960339943342</v>
      </c>
    </row>
    <row r="13" spans="2:9" x14ac:dyDescent="0.25">
      <c r="D13" s="934"/>
      <c r="E13" s="934"/>
      <c r="F13" s="934"/>
      <c r="G13" s="934"/>
      <c r="H13" s="934"/>
      <c r="I13" s="934"/>
    </row>
    <row r="14" spans="2:9" x14ac:dyDescent="0.25">
      <c r="D14" s="934"/>
      <c r="E14" s="934"/>
      <c r="F14" s="934"/>
      <c r="G14" s="934"/>
      <c r="H14" s="934"/>
      <c r="I14" s="934"/>
    </row>
    <row r="15" spans="2:9" x14ac:dyDescent="0.25">
      <c r="D15" s="934"/>
      <c r="E15" s="934"/>
      <c r="F15" s="934"/>
      <c r="G15" s="934"/>
      <c r="H15" s="934"/>
      <c r="I15" s="934"/>
    </row>
  </sheetData>
  <mergeCells count="8">
    <mergeCell ref="B4:I4"/>
    <mergeCell ref="B5:B6"/>
    <mergeCell ref="C5:C6"/>
    <mergeCell ref="D5:E5"/>
    <mergeCell ref="F5:G5"/>
    <mergeCell ref="H5:I6"/>
    <mergeCell ref="D6:D7"/>
    <mergeCell ref="F6:F7"/>
  </mergeCells>
  <pageMargins left="0.7" right="0.7" top="0.75" bottom="0.75" header="0.3" footer="0.3"/>
  <pageSetup paperSize="9" orientation="portrait" r:id="rId1"/>
  <ignoredErrors>
    <ignoredError sqref="D10:G1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C18" sqref="C18"/>
    </sheetView>
  </sheetViews>
  <sheetFormatPr defaultColWidth="9.140625" defaultRowHeight="15" x14ac:dyDescent="0.25"/>
  <cols>
    <col min="1" max="1" width="9.140625" style="18"/>
    <col min="2" max="2" width="7.7109375" style="18" customWidth="1"/>
    <col min="3" max="3" width="33.140625" style="18" customWidth="1"/>
    <col min="4" max="4" width="15.42578125" style="18" customWidth="1"/>
    <col min="5" max="5" width="13.140625" style="18" customWidth="1"/>
    <col min="6" max="6" width="14.28515625" style="18" customWidth="1"/>
    <col min="7" max="7" width="14.85546875" style="18" customWidth="1"/>
    <col min="8" max="8" width="15.42578125" style="18" customWidth="1"/>
    <col min="9" max="9" width="14.140625" style="18" customWidth="1"/>
    <col min="10" max="10" width="14.85546875" style="18" customWidth="1"/>
    <col min="11" max="11" width="14" style="18" customWidth="1"/>
    <col min="12" max="16384" width="9.140625" style="18"/>
  </cols>
  <sheetData>
    <row r="2" spans="2:13" ht="15.75" x14ac:dyDescent="0.25">
      <c r="C2" s="62"/>
      <c r="D2" s="73"/>
      <c r="E2" s="73"/>
      <c r="F2" s="73"/>
      <c r="G2" s="73"/>
      <c r="H2" s="73"/>
      <c r="I2" s="73"/>
      <c r="J2" s="73"/>
      <c r="K2" s="73"/>
    </row>
    <row r="3" spans="2:13" ht="16.5" thickBot="1" x14ac:dyDescent="0.3">
      <c r="C3" s="46"/>
      <c r="D3" s="46"/>
      <c r="E3" s="46"/>
      <c r="F3" s="46"/>
      <c r="G3" s="46"/>
      <c r="H3" s="46"/>
      <c r="I3" s="46"/>
      <c r="J3" s="46"/>
      <c r="K3" s="46"/>
    </row>
    <row r="4" spans="2:13" ht="20.100000000000001" customHeight="1" thickBot="1" x14ac:dyDescent="0.3">
      <c r="B4" s="1104" t="s">
        <v>222</v>
      </c>
      <c r="C4" s="1105"/>
      <c r="D4" s="1105"/>
      <c r="E4" s="1105"/>
      <c r="F4" s="1105"/>
      <c r="G4" s="1105"/>
      <c r="H4" s="1105"/>
      <c r="I4" s="1105"/>
      <c r="J4" s="1105"/>
      <c r="K4" s="1106"/>
    </row>
    <row r="5" spans="2:13" ht="18" customHeight="1" x14ac:dyDescent="0.25">
      <c r="B5" s="1119" t="s">
        <v>167</v>
      </c>
      <c r="C5" s="1123" t="s">
        <v>216</v>
      </c>
      <c r="D5" s="1123" t="s">
        <v>60</v>
      </c>
      <c r="E5" s="1123"/>
      <c r="F5" s="1123" t="s">
        <v>118</v>
      </c>
      <c r="G5" s="1123"/>
      <c r="H5" s="1123" t="s">
        <v>153</v>
      </c>
      <c r="I5" s="1123"/>
      <c r="J5" s="1123" t="s">
        <v>196</v>
      </c>
      <c r="K5" s="1125"/>
    </row>
    <row r="6" spans="2:13" ht="32.25" thickBot="1" x14ac:dyDescent="0.3">
      <c r="B6" s="1120"/>
      <c r="C6" s="1124"/>
      <c r="D6" s="997" t="s">
        <v>217</v>
      </c>
      <c r="E6" s="997" t="s">
        <v>198</v>
      </c>
      <c r="F6" s="997" t="s">
        <v>217</v>
      </c>
      <c r="G6" s="997" t="s">
        <v>198</v>
      </c>
      <c r="H6" s="997" t="s">
        <v>217</v>
      </c>
      <c r="I6" s="997" t="s">
        <v>198</v>
      </c>
      <c r="J6" s="239" t="s">
        <v>105</v>
      </c>
      <c r="K6" s="343" t="s">
        <v>106</v>
      </c>
    </row>
    <row r="7" spans="2:13" ht="15.75" thickBot="1" x14ac:dyDescent="0.3">
      <c r="B7" s="220">
        <v>1</v>
      </c>
      <c r="C7" s="329">
        <v>2</v>
      </c>
      <c r="D7" s="329">
        <v>3</v>
      </c>
      <c r="E7" s="329">
        <v>4</v>
      </c>
      <c r="F7" s="329">
        <v>5</v>
      </c>
      <c r="G7" s="329">
        <v>6</v>
      </c>
      <c r="H7" s="329">
        <v>7</v>
      </c>
      <c r="I7" s="329">
        <v>8</v>
      </c>
      <c r="J7" s="329">
        <v>9</v>
      </c>
      <c r="K7" s="330">
        <v>10</v>
      </c>
    </row>
    <row r="8" spans="2:13" ht="16.5" customHeight="1" x14ac:dyDescent="0.25">
      <c r="B8" s="236" t="s">
        <v>67</v>
      </c>
      <c r="C8" s="998" t="s">
        <v>218</v>
      </c>
      <c r="D8" s="233">
        <v>4125</v>
      </c>
      <c r="E8" s="237">
        <f>D8/D$12*100</f>
        <v>61.946238173899978</v>
      </c>
      <c r="F8" s="233">
        <v>4088</v>
      </c>
      <c r="G8" s="237">
        <f>F8/F$12*100</f>
        <v>62.680159460288252</v>
      </c>
      <c r="H8" s="233">
        <v>4055</v>
      </c>
      <c r="I8" s="237">
        <f>H8/H$12*100</f>
        <v>62.79033756580985</v>
      </c>
      <c r="J8" s="238">
        <f>F8/D8*100</f>
        <v>99.103030303030309</v>
      </c>
      <c r="K8" s="235">
        <f>H8/F8*100</f>
        <v>99.192759295499016</v>
      </c>
    </row>
    <row r="9" spans="2:13" ht="33.75" customHeight="1" x14ac:dyDescent="0.25">
      <c r="B9" s="344" t="s">
        <v>68</v>
      </c>
      <c r="C9" s="998" t="s">
        <v>219</v>
      </c>
      <c r="D9" s="340">
        <v>485</v>
      </c>
      <c r="E9" s="341">
        <f t="shared" ref="E9:E11" si="0">D9/D$12*100</f>
        <v>7.2833758822646049</v>
      </c>
      <c r="F9" s="340">
        <v>453</v>
      </c>
      <c r="G9" s="341">
        <f t="shared" ref="G9:G11" si="1">F9/F$12*100</f>
        <v>6.9457221711131556</v>
      </c>
      <c r="H9" s="340">
        <v>442</v>
      </c>
      <c r="I9" s="341">
        <f t="shared" ref="I9:I11" si="2">H9/H$12*100</f>
        <v>6.8442242180241557</v>
      </c>
      <c r="J9" s="342">
        <f t="shared" ref="J9:J12" si="3">F9/D9*100</f>
        <v>93.402061855670098</v>
      </c>
      <c r="K9" s="345">
        <f t="shared" ref="K9:K12" si="4">H9/F9*100</f>
        <v>97.571743929359826</v>
      </c>
    </row>
    <row r="10" spans="2:13" ht="16.5" customHeight="1" x14ac:dyDescent="0.25">
      <c r="B10" s="344" t="s">
        <v>69</v>
      </c>
      <c r="C10" s="998" t="s">
        <v>220</v>
      </c>
      <c r="D10" s="340">
        <v>2041</v>
      </c>
      <c r="E10" s="341">
        <f t="shared" si="0"/>
        <v>30.650247784952693</v>
      </c>
      <c r="F10" s="340">
        <v>1975</v>
      </c>
      <c r="G10" s="341">
        <f t="shared" si="1"/>
        <v>30.282122048451392</v>
      </c>
      <c r="H10" s="340">
        <v>1955</v>
      </c>
      <c r="I10" s="341">
        <f t="shared" si="2"/>
        <v>30.272530195106846</v>
      </c>
      <c r="J10" s="342">
        <f t="shared" si="3"/>
        <v>96.766291033806965</v>
      </c>
      <c r="K10" s="345">
        <f t="shared" si="4"/>
        <v>98.987341772151893</v>
      </c>
    </row>
    <row r="11" spans="2:13" ht="16.5" customHeight="1" thickBot="1" x14ac:dyDescent="0.3">
      <c r="B11" s="344" t="s">
        <v>70</v>
      </c>
      <c r="C11" s="999" t="s">
        <v>221</v>
      </c>
      <c r="D11" s="340">
        <v>8</v>
      </c>
      <c r="E11" s="341">
        <f t="shared" si="0"/>
        <v>0.12013815888271512</v>
      </c>
      <c r="F11" s="340">
        <v>6</v>
      </c>
      <c r="G11" s="341">
        <f t="shared" si="1"/>
        <v>9.1996320147194111E-2</v>
      </c>
      <c r="H11" s="340">
        <v>6</v>
      </c>
      <c r="I11" s="341">
        <f t="shared" si="2"/>
        <v>9.2908021059151441E-2</v>
      </c>
      <c r="J11" s="342">
        <f t="shared" si="3"/>
        <v>75</v>
      </c>
      <c r="K11" s="345">
        <f t="shared" si="4"/>
        <v>100</v>
      </c>
    </row>
    <row r="12" spans="2:13" ht="20.25" customHeight="1" thickBot="1" x14ac:dyDescent="0.3">
      <c r="B12" s="1121" t="s">
        <v>192</v>
      </c>
      <c r="C12" s="1122"/>
      <c r="D12" s="108">
        <f t="shared" ref="D12:I12" si="5">SUM(D8:D11)</f>
        <v>6659</v>
      </c>
      <c r="E12" s="240">
        <f t="shared" si="5"/>
        <v>99.999999999999986</v>
      </c>
      <c r="F12" s="108">
        <f t="shared" si="5"/>
        <v>6522</v>
      </c>
      <c r="G12" s="240">
        <f t="shared" si="5"/>
        <v>100</v>
      </c>
      <c r="H12" s="108">
        <f t="shared" si="5"/>
        <v>6458</v>
      </c>
      <c r="I12" s="240">
        <f t="shared" si="5"/>
        <v>100</v>
      </c>
      <c r="J12" s="240">
        <f t="shared" si="3"/>
        <v>97.942634029133501</v>
      </c>
      <c r="K12" s="127">
        <f t="shared" si="4"/>
        <v>99.01870591842993</v>
      </c>
      <c r="M12" s="59"/>
    </row>
    <row r="14" spans="2:13" x14ac:dyDescent="0.25">
      <c r="H14" s="59"/>
    </row>
  </sheetData>
  <mergeCells count="8">
    <mergeCell ref="B5:B6"/>
    <mergeCell ref="B4:K4"/>
    <mergeCell ref="B12:C12"/>
    <mergeCell ref="C5:C6"/>
    <mergeCell ref="J5:K5"/>
    <mergeCell ref="F5:G5"/>
    <mergeCell ref="H5:I5"/>
    <mergeCell ref="D5:E5"/>
  </mergeCells>
  <pageMargins left="0.7" right="0.7" top="0.75" bottom="0.75" header="0.3" footer="0.3"/>
  <pageSetup orientation="portrait" r:id="rId1"/>
  <ignoredErrors>
    <ignoredError sqref="D12 F12 H12"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
  <sheetViews>
    <sheetView workbookViewId="0">
      <selection activeCell="C15" sqref="C15"/>
    </sheetView>
  </sheetViews>
  <sheetFormatPr defaultColWidth="9.140625" defaultRowHeight="15" x14ac:dyDescent="0.25"/>
  <cols>
    <col min="1" max="1" width="9.140625" style="18"/>
    <col min="2" max="2" width="17.42578125" style="18" customWidth="1"/>
    <col min="3" max="3" width="13.140625" style="18" customWidth="1"/>
    <col min="4" max="4" width="20.85546875" style="18" customWidth="1"/>
    <col min="5" max="5" width="13.85546875" style="18" customWidth="1"/>
    <col min="6" max="6" width="14.42578125" style="18" customWidth="1"/>
    <col min="7" max="7" width="18.140625" style="18" customWidth="1"/>
    <col min="8" max="8" width="15.85546875" style="18" customWidth="1"/>
    <col min="9" max="9" width="17.140625" style="18" customWidth="1"/>
    <col min="10" max="10" width="19" style="18" customWidth="1"/>
    <col min="11" max="16384" width="9.140625" style="18"/>
  </cols>
  <sheetData>
    <row r="2" spans="2:12" ht="15.75" x14ac:dyDescent="0.25">
      <c r="B2" s="72"/>
      <c r="C2" s="46"/>
      <c r="D2" s="46"/>
      <c r="E2" s="46"/>
      <c r="F2" s="46"/>
      <c r="G2" s="46"/>
      <c r="H2" s="46"/>
      <c r="I2" s="46"/>
      <c r="J2" s="46"/>
    </row>
    <row r="3" spans="2:12" ht="16.5" thickBot="1" x14ac:dyDescent="0.3">
      <c r="B3" s="72" t="s">
        <v>3</v>
      </c>
      <c r="C3" s="46"/>
      <c r="D3" s="46"/>
      <c r="E3" s="46"/>
      <c r="F3" s="46"/>
      <c r="G3" s="46"/>
      <c r="H3" s="46"/>
      <c r="I3" s="74"/>
      <c r="J3" s="64" t="s">
        <v>223</v>
      </c>
    </row>
    <row r="4" spans="2:12" ht="20.100000000000001" customHeight="1" thickBot="1" x14ac:dyDescent="0.3">
      <c r="B4" s="1126" t="s">
        <v>224</v>
      </c>
      <c r="C4" s="1127"/>
      <c r="D4" s="1127"/>
      <c r="E4" s="1127"/>
      <c r="F4" s="1127"/>
      <c r="G4" s="1127"/>
      <c r="H4" s="1127"/>
      <c r="I4" s="1127"/>
      <c r="J4" s="1128"/>
    </row>
    <row r="5" spans="2:12" ht="16.5" thickBot="1" x14ac:dyDescent="0.3">
      <c r="B5" s="1100" t="s">
        <v>59</v>
      </c>
      <c r="C5" s="1101"/>
      <c r="D5" s="1129"/>
      <c r="E5" s="1100" t="s">
        <v>117</v>
      </c>
      <c r="F5" s="1101"/>
      <c r="G5" s="1129"/>
      <c r="H5" s="1100" t="s">
        <v>151</v>
      </c>
      <c r="I5" s="1101"/>
      <c r="J5" s="1129"/>
    </row>
    <row r="6" spans="2:12" ht="32.25" thickBot="1" x14ac:dyDescent="0.3">
      <c r="B6" s="964" t="s">
        <v>217</v>
      </c>
      <c r="C6" s="965" t="s">
        <v>225</v>
      </c>
      <c r="D6" s="217" t="s">
        <v>226</v>
      </c>
      <c r="E6" s="964" t="s">
        <v>217</v>
      </c>
      <c r="F6" s="965" t="s">
        <v>225</v>
      </c>
      <c r="G6" s="217" t="s">
        <v>226</v>
      </c>
      <c r="H6" s="964" t="s">
        <v>217</v>
      </c>
      <c r="I6" s="965" t="s">
        <v>225</v>
      </c>
      <c r="J6" s="217" t="s">
        <v>226</v>
      </c>
    </row>
    <row r="7" spans="2:12" ht="15.75" thickBot="1" x14ac:dyDescent="0.3">
      <c r="B7" s="351">
        <v>1</v>
      </c>
      <c r="C7" s="352">
        <v>2</v>
      </c>
      <c r="D7" s="352">
        <v>3</v>
      </c>
      <c r="E7" s="352">
        <v>4</v>
      </c>
      <c r="F7" s="352">
        <v>5</v>
      </c>
      <c r="G7" s="352">
        <v>6</v>
      </c>
      <c r="H7" s="352">
        <v>7</v>
      </c>
      <c r="I7" s="352">
        <v>8</v>
      </c>
      <c r="J7" s="353">
        <v>9</v>
      </c>
    </row>
    <row r="8" spans="2:12" ht="16.5" thickBot="1" x14ac:dyDescent="0.3">
      <c r="B8" s="354">
        <v>6659</v>
      </c>
      <c r="C8" s="355">
        <v>24217016</v>
      </c>
      <c r="D8" s="355">
        <f>C8/B8</f>
        <v>3636.7346448415678</v>
      </c>
      <c r="E8" s="355">
        <v>6522</v>
      </c>
      <c r="F8" s="355">
        <v>24396438</v>
      </c>
      <c r="G8" s="355">
        <f>F8/E8</f>
        <v>3740.63753449862</v>
      </c>
      <c r="H8" s="355">
        <v>6458</v>
      </c>
      <c r="I8" s="355">
        <v>25003159</v>
      </c>
      <c r="J8" s="356">
        <f>I8/H8</f>
        <v>3871.6567048621864</v>
      </c>
      <c r="L8" s="59"/>
    </row>
    <row r="9" spans="2:12" ht="15.75" x14ac:dyDescent="0.25">
      <c r="B9" s="75"/>
      <c r="C9" s="46"/>
      <c r="D9" s="46"/>
      <c r="E9" s="46"/>
      <c r="F9" s="46"/>
      <c r="G9" s="46"/>
      <c r="H9" s="46"/>
      <c r="I9" s="46"/>
      <c r="J9" s="46"/>
    </row>
    <row r="10" spans="2:12" x14ac:dyDescent="0.25">
      <c r="B10" s="920"/>
      <c r="C10" s="920"/>
      <c r="D10" s="739"/>
      <c r="E10" s="739"/>
      <c r="F10" s="739"/>
      <c r="G10" s="739"/>
      <c r="H10" s="739"/>
      <c r="I10" s="739"/>
      <c r="J10" s="739"/>
    </row>
  </sheetData>
  <mergeCells count="4">
    <mergeCell ref="B4:J4"/>
    <mergeCell ref="B5:D5"/>
    <mergeCell ref="E5:G5"/>
    <mergeCell ref="H5:J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0"/>
  <sheetViews>
    <sheetView topLeftCell="A13" workbookViewId="0">
      <selection activeCell="B30" sqref="B30"/>
    </sheetView>
  </sheetViews>
  <sheetFormatPr defaultColWidth="9.140625" defaultRowHeight="15" x14ac:dyDescent="0.25"/>
  <cols>
    <col min="1" max="2" width="9.140625" style="18"/>
    <col min="3" max="3" width="34.85546875" style="18" customWidth="1"/>
    <col min="4" max="4" width="16" style="18" customWidth="1"/>
    <col min="5" max="7" width="15.140625" style="18" customWidth="1"/>
    <col min="8" max="8" width="14.5703125" style="18" customWidth="1"/>
    <col min="9" max="9" width="13.85546875" style="18" customWidth="1"/>
    <col min="10" max="10" width="12.85546875" style="18" customWidth="1"/>
    <col min="11" max="11" width="13.140625" style="18" customWidth="1"/>
    <col min="12" max="12" width="9.140625" style="18"/>
    <col min="13" max="13" width="12.140625" style="18" bestFit="1" customWidth="1"/>
    <col min="14" max="14" width="9.140625" style="18"/>
    <col min="15" max="15" width="10.140625" style="18" bestFit="1" customWidth="1"/>
    <col min="16" max="16" width="9.140625" style="18"/>
    <col min="17" max="17" width="10.140625" style="18" bestFit="1" customWidth="1"/>
    <col min="18" max="16384" width="9.140625" style="18"/>
  </cols>
  <sheetData>
    <row r="1" spans="2:28" ht="15.75" x14ac:dyDescent="0.25">
      <c r="C1" s="62"/>
      <c r="D1" s="46"/>
      <c r="E1" s="46"/>
      <c r="F1" s="46"/>
      <c r="G1" s="46"/>
      <c r="H1" s="46"/>
      <c r="I1" s="46"/>
      <c r="J1" s="46"/>
      <c r="K1" s="46"/>
    </row>
    <row r="2" spans="2:28" ht="15.75" x14ac:dyDescent="0.25">
      <c r="C2" s="46"/>
      <c r="D2" s="46"/>
      <c r="E2" s="46"/>
      <c r="F2" s="46"/>
      <c r="G2" s="46"/>
      <c r="H2" s="46"/>
      <c r="I2" s="46"/>
      <c r="J2" s="46"/>
      <c r="K2" s="46"/>
    </row>
    <row r="3" spans="2:28" ht="16.5" thickBot="1" x14ac:dyDescent="0.3">
      <c r="C3" s="45" t="s">
        <v>4</v>
      </c>
      <c r="D3" s="46"/>
      <c r="E3" s="46"/>
      <c r="F3" s="46"/>
      <c r="G3" s="46"/>
      <c r="H3" s="46"/>
      <c r="I3" s="46"/>
      <c r="J3" s="46"/>
      <c r="K3" s="64" t="s">
        <v>203</v>
      </c>
    </row>
    <row r="4" spans="2:28" ht="20.100000000000001" customHeight="1" thickBot="1" x14ac:dyDescent="0.3">
      <c r="B4" s="1104" t="s">
        <v>227</v>
      </c>
      <c r="C4" s="1105"/>
      <c r="D4" s="1105"/>
      <c r="E4" s="1105"/>
      <c r="F4" s="1105"/>
      <c r="G4" s="1105"/>
      <c r="H4" s="1105"/>
      <c r="I4" s="1105"/>
      <c r="J4" s="1105"/>
      <c r="K4" s="1106"/>
    </row>
    <row r="5" spans="2:28" ht="19.5" customHeight="1" x14ac:dyDescent="0.25">
      <c r="B5" s="1119" t="s">
        <v>167</v>
      </c>
      <c r="C5" s="1123" t="s">
        <v>186</v>
      </c>
      <c r="D5" s="1123" t="s">
        <v>123</v>
      </c>
      <c r="E5" s="1123"/>
      <c r="F5" s="1123" t="s">
        <v>117</v>
      </c>
      <c r="G5" s="1123"/>
      <c r="H5" s="1123" t="s">
        <v>151</v>
      </c>
      <c r="I5" s="1123"/>
      <c r="J5" s="1123" t="s">
        <v>196</v>
      </c>
      <c r="K5" s="1125"/>
    </row>
    <row r="6" spans="2:28" ht="16.5" thickBot="1" x14ac:dyDescent="0.3">
      <c r="B6" s="1120"/>
      <c r="C6" s="1124"/>
      <c r="D6" s="963" t="s">
        <v>197</v>
      </c>
      <c r="E6" s="963" t="s">
        <v>198</v>
      </c>
      <c r="F6" s="963" t="s">
        <v>197</v>
      </c>
      <c r="G6" s="963" t="s">
        <v>198</v>
      </c>
      <c r="H6" s="963" t="s">
        <v>197</v>
      </c>
      <c r="I6" s="963" t="s">
        <v>198</v>
      </c>
      <c r="J6" s="363" t="s">
        <v>105</v>
      </c>
      <c r="K6" s="364" t="s">
        <v>106</v>
      </c>
    </row>
    <row r="7" spans="2:28" ht="15.75" thickBot="1" x14ac:dyDescent="0.3">
      <c r="B7" s="220">
        <v>1</v>
      </c>
      <c r="C7" s="329">
        <v>2</v>
      </c>
      <c r="D7" s="329">
        <v>3</v>
      </c>
      <c r="E7" s="329">
        <v>4</v>
      </c>
      <c r="F7" s="329">
        <v>5</v>
      </c>
      <c r="G7" s="329">
        <v>6</v>
      </c>
      <c r="H7" s="329">
        <v>7</v>
      </c>
      <c r="I7" s="329">
        <v>8</v>
      </c>
      <c r="J7" s="329">
        <v>9</v>
      </c>
      <c r="K7" s="330">
        <v>10</v>
      </c>
    </row>
    <row r="8" spans="2:28" ht="15.75" x14ac:dyDescent="0.25">
      <c r="B8" s="230"/>
      <c r="C8" s="1137" t="s">
        <v>228</v>
      </c>
      <c r="D8" s="1137"/>
      <c r="E8" s="357"/>
      <c r="F8" s="358"/>
      <c r="G8" s="357"/>
      <c r="H8" s="359"/>
      <c r="I8" s="359"/>
      <c r="J8" s="357"/>
      <c r="K8" s="361"/>
    </row>
    <row r="9" spans="2:28" ht="15.75" x14ac:dyDescent="0.25">
      <c r="B9" s="312" t="s">
        <v>67</v>
      </c>
      <c r="C9" s="998" t="s">
        <v>229</v>
      </c>
      <c r="D9" s="340">
        <v>7641570</v>
      </c>
      <c r="E9" s="341">
        <f>D9/D$17*100</f>
        <v>31.554548256482136</v>
      </c>
      <c r="F9" s="340">
        <v>7414615</v>
      </c>
      <c r="G9" s="360">
        <f>F9/F$17*100</f>
        <v>30.392203156870689</v>
      </c>
      <c r="H9" s="340">
        <v>6995890</v>
      </c>
      <c r="I9" s="360">
        <f>H9/H$17*100</f>
        <v>27.98002444411124</v>
      </c>
      <c r="J9" s="342">
        <f>F9/D9*100</f>
        <v>97.029995144976752</v>
      </c>
      <c r="K9" s="345">
        <f>H9/F9*100</f>
        <v>94.35270745682682</v>
      </c>
      <c r="M9" s="59"/>
      <c r="N9" s="128"/>
      <c r="O9" s="59"/>
      <c r="P9" s="739"/>
      <c r="Q9" s="59"/>
      <c r="R9" s="739"/>
      <c r="S9" s="739"/>
      <c r="T9" s="739"/>
      <c r="U9" s="739"/>
      <c r="V9" s="739"/>
      <c r="W9" s="739"/>
      <c r="X9" s="739"/>
      <c r="Y9" s="739"/>
      <c r="Z9" s="739"/>
      <c r="AA9" s="739"/>
      <c r="AB9" s="739"/>
    </row>
    <row r="10" spans="2:28" ht="15.75" x14ac:dyDescent="0.25">
      <c r="B10" s="312" t="s">
        <v>68</v>
      </c>
      <c r="C10" s="998" t="s">
        <v>230</v>
      </c>
      <c r="D10" s="340">
        <v>1462770</v>
      </c>
      <c r="E10" s="341">
        <f t="shared" ref="E10:E16" si="0">D10/D$17*100</f>
        <v>6.0402569829412505</v>
      </c>
      <c r="F10" s="340">
        <v>1687459</v>
      </c>
      <c r="G10" s="360">
        <f t="shared" ref="G10:G16" si="1">F10/F$17*100</f>
        <v>6.9168253168761771</v>
      </c>
      <c r="H10" s="340">
        <v>1948290</v>
      </c>
      <c r="I10" s="360">
        <f t="shared" ref="I10:I16" si="2">H10/H$17*100</f>
        <v>7.7921753807188923</v>
      </c>
      <c r="J10" s="342">
        <f t="shared" ref="J10:J16" si="3">F10/D10*100</f>
        <v>115.36051464003228</v>
      </c>
      <c r="K10" s="345">
        <f t="shared" ref="K10:K16" si="4">H10/F10*100</f>
        <v>115.45702740036943</v>
      </c>
      <c r="M10" s="59"/>
      <c r="N10" s="128"/>
      <c r="O10" s="59"/>
      <c r="P10" s="739"/>
      <c r="Q10" s="59"/>
      <c r="R10" s="739"/>
      <c r="S10" s="739"/>
      <c r="T10" s="739"/>
      <c r="U10" s="739"/>
      <c r="V10" s="739"/>
      <c r="W10" s="739"/>
      <c r="X10" s="739"/>
      <c r="Y10" s="739"/>
      <c r="Z10" s="739"/>
      <c r="AA10" s="739"/>
      <c r="AB10" s="739"/>
    </row>
    <row r="11" spans="2:28" ht="15.75" x14ac:dyDescent="0.25">
      <c r="B11" s="312" t="s">
        <v>69</v>
      </c>
      <c r="C11" s="998" t="s">
        <v>231</v>
      </c>
      <c r="D11" s="340">
        <v>149197</v>
      </c>
      <c r="E11" s="341">
        <f t="shared" si="0"/>
        <v>0.61608333578340124</v>
      </c>
      <c r="F11" s="340">
        <v>275941</v>
      </c>
      <c r="G11" s="360">
        <f t="shared" si="1"/>
        <v>1.1310708555076769</v>
      </c>
      <c r="H11" s="340">
        <v>329964</v>
      </c>
      <c r="I11" s="360">
        <f t="shared" si="2"/>
        <v>1.3196892440671197</v>
      </c>
      <c r="J11" s="342">
        <f t="shared" si="3"/>
        <v>184.95076978759627</v>
      </c>
      <c r="K11" s="345">
        <f t="shared" si="4"/>
        <v>119.57773582033842</v>
      </c>
      <c r="M11" s="59"/>
      <c r="N11" s="128"/>
      <c r="O11" s="59"/>
      <c r="P11" s="739"/>
      <c r="Q11" s="59"/>
      <c r="R11" s="739"/>
      <c r="S11" s="739"/>
      <c r="T11" s="739"/>
      <c r="U11" s="739"/>
      <c r="V11" s="739"/>
      <c r="W11" s="739"/>
      <c r="X11" s="739"/>
      <c r="Y11" s="739"/>
      <c r="Z11" s="739"/>
      <c r="AA11" s="739"/>
      <c r="AB11" s="739"/>
    </row>
    <row r="12" spans="2:28" ht="15.75" x14ac:dyDescent="0.25">
      <c r="B12" s="312" t="s">
        <v>70</v>
      </c>
      <c r="C12" s="998" t="s">
        <v>232</v>
      </c>
      <c r="D12" s="340">
        <v>15220759</v>
      </c>
      <c r="E12" s="341">
        <f t="shared" si="0"/>
        <v>62.851504908779845</v>
      </c>
      <c r="F12" s="340">
        <v>15254651</v>
      </c>
      <c r="G12" s="360">
        <f t="shared" si="1"/>
        <v>62.528189566034186</v>
      </c>
      <c r="H12" s="340">
        <v>16059822</v>
      </c>
      <c r="I12" s="360">
        <f>H12/H$17*100</f>
        <v>64.231171749137786</v>
      </c>
      <c r="J12" s="342">
        <f t="shared" si="3"/>
        <v>100.22266957909261</v>
      </c>
      <c r="K12" s="345">
        <f t="shared" si="4"/>
        <v>105.2782000715716</v>
      </c>
      <c r="M12" s="59"/>
      <c r="N12" s="128"/>
      <c r="O12" s="59"/>
      <c r="P12" s="739"/>
      <c r="Q12" s="59"/>
      <c r="R12" s="739"/>
      <c r="S12" s="739"/>
      <c r="T12" s="739"/>
      <c r="U12" s="739"/>
      <c r="V12" s="739"/>
      <c r="W12" s="739"/>
      <c r="X12" s="739"/>
      <c r="Y12" s="739"/>
      <c r="Z12" s="739"/>
      <c r="AA12" s="739"/>
      <c r="AB12" s="739"/>
    </row>
    <row r="13" spans="2:28" ht="15.75" x14ac:dyDescent="0.25">
      <c r="B13" s="312" t="s">
        <v>71</v>
      </c>
      <c r="C13" s="998" t="s">
        <v>233</v>
      </c>
      <c r="D13" s="340">
        <v>1120940</v>
      </c>
      <c r="E13" s="341">
        <f t="shared" si="0"/>
        <v>4.6287288243935594</v>
      </c>
      <c r="F13" s="340">
        <v>1127176</v>
      </c>
      <c r="G13" s="360">
        <f t="shared" si="1"/>
        <v>4.6202482509946741</v>
      </c>
      <c r="H13" s="340">
        <v>1138551</v>
      </c>
      <c r="I13" s="360">
        <f t="shared" si="2"/>
        <v>4.5536286034896634</v>
      </c>
      <c r="J13" s="342">
        <f t="shared" si="3"/>
        <v>100.55631880386105</v>
      </c>
      <c r="K13" s="345">
        <f t="shared" si="4"/>
        <v>101.00915917301292</v>
      </c>
      <c r="M13" s="59"/>
      <c r="N13" s="128"/>
      <c r="O13" s="59"/>
      <c r="P13" s="739"/>
      <c r="Q13" s="59"/>
      <c r="R13" s="739"/>
      <c r="S13" s="739"/>
      <c r="T13" s="739"/>
      <c r="U13" s="739"/>
      <c r="V13" s="739"/>
      <c r="W13" s="739"/>
      <c r="X13" s="739"/>
      <c r="Y13" s="739"/>
      <c r="Z13" s="739"/>
      <c r="AA13" s="739"/>
      <c r="AB13" s="739"/>
    </row>
    <row r="14" spans="2:28" ht="22.35" customHeight="1" x14ac:dyDescent="0.25">
      <c r="B14" s="312" t="s">
        <v>72</v>
      </c>
      <c r="C14" s="998" t="s">
        <v>234</v>
      </c>
      <c r="D14" s="340">
        <f>D12-D13</f>
        <v>14099819</v>
      </c>
      <c r="E14" s="341">
        <f t="shared" si="0"/>
        <v>58.222776084386282</v>
      </c>
      <c r="F14" s="340">
        <f>F12-F13</f>
        <v>14127475</v>
      </c>
      <c r="G14" s="360">
        <f t="shared" si="1"/>
        <v>57.907941315039515</v>
      </c>
      <c r="H14" s="340">
        <f>H12-H13</f>
        <v>14921271</v>
      </c>
      <c r="I14" s="360">
        <f t="shared" si="2"/>
        <v>59.677543145648116</v>
      </c>
      <c r="J14" s="342">
        <f t="shared" si="3"/>
        <v>100.19614436185316</v>
      </c>
      <c r="K14" s="345">
        <f t="shared" si="4"/>
        <v>105.6188101553887</v>
      </c>
      <c r="M14" s="59"/>
      <c r="N14" s="128"/>
      <c r="O14" s="59"/>
      <c r="P14" s="739"/>
      <c r="Q14" s="59"/>
      <c r="R14" s="739"/>
      <c r="S14" s="739"/>
      <c r="T14" s="739"/>
      <c r="U14" s="739"/>
      <c r="V14" s="739"/>
      <c r="W14" s="739"/>
      <c r="X14" s="739"/>
      <c r="Y14" s="739"/>
      <c r="Z14" s="739"/>
      <c r="AA14" s="739"/>
      <c r="AB14" s="739"/>
    </row>
    <row r="15" spans="2:28" ht="31.5" x14ac:dyDescent="0.25">
      <c r="B15" s="312" t="s">
        <v>73</v>
      </c>
      <c r="C15" s="998" t="s">
        <v>235</v>
      </c>
      <c r="D15" s="340">
        <v>600684</v>
      </c>
      <c r="E15" s="341">
        <f t="shared" si="0"/>
        <v>2.4804212046603924</v>
      </c>
      <c r="F15" s="340">
        <v>553475</v>
      </c>
      <c r="G15" s="360">
        <f t="shared" si="1"/>
        <v>2.2686713527605957</v>
      </c>
      <c r="H15" s="340">
        <v>520088</v>
      </c>
      <c r="I15" s="360">
        <f t="shared" si="2"/>
        <v>2.0800891599337508</v>
      </c>
      <c r="J15" s="342">
        <f t="shared" si="3"/>
        <v>92.140792829507689</v>
      </c>
      <c r="K15" s="345">
        <f t="shared" si="4"/>
        <v>93.967749220832019</v>
      </c>
      <c r="M15" s="59"/>
      <c r="N15" s="128"/>
      <c r="O15" s="59"/>
      <c r="P15" s="739"/>
      <c r="Q15" s="59"/>
      <c r="R15" s="739"/>
      <c r="S15" s="739"/>
      <c r="T15" s="739"/>
      <c r="U15" s="739"/>
      <c r="V15" s="739"/>
      <c r="W15" s="739"/>
      <c r="X15" s="739"/>
      <c r="Y15" s="739"/>
      <c r="Z15" s="739"/>
      <c r="AA15" s="739"/>
      <c r="AB15" s="739"/>
    </row>
    <row r="16" spans="2:28" ht="16.5" thickBot="1" x14ac:dyDescent="0.3">
      <c r="B16" s="310" t="s">
        <v>74</v>
      </c>
      <c r="C16" s="999" t="s">
        <v>236</v>
      </c>
      <c r="D16" s="347">
        <v>262976</v>
      </c>
      <c r="E16" s="348">
        <f t="shared" si="0"/>
        <v>1.0859141357465347</v>
      </c>
      <c r="F16" s="347">
        <v>337473</v>
      </c>
      <c r="G16" s="362">
        <f t="shared" si="1"/>
        <v>1.383288002945348</v>
      </c>
      <c r="H16" s="347">
        <v>287656</v>
      </c>
      <c r="I16" s="362">
        <f t="shared" si="2"/>
        <v>1.1504786255208792</v>
      </c>
      <c r="J16" s="349">
        <f t="shared" si="3"/>
        <v>128.32844061815527</v>
      </c>
      <c r="K16" s="350">
        <f t="shared" si="4"/>
        <v>85.238226465524647</v>
      </c>
      <c r="M16" s="59"/>
      <c r="N16" s="128"/>
      <c r="O16" s="59"/>
      <c r="P16" s="739"/>
      <c r="Q16" s="59"/>
      <c r="R16" s="739"/>
      <c r="S16" s="739"/>
      <c r="T16" s="739"/>
      <c r="U16" s="739"/>
      <c r="V16" s="739"/>
      <c r="W16" s="739"/>
      <c r="X16" s="739"/>
      <c r="Y16" s="739"/>
      <c r="Z16" s="739"/>
      <c r="AA16" s="739"/>
      <c r="AB16" s="739"/>
    </row>
    <row r="17" spans="2:28" ht="16.5" thickBot="1" x14ac:dyDescent="0.3">
      <c r="B17" s="1121" t="s">
        <v>237</v>
      </c>
      <c r="C17" s="1122"/>
      <c r="D17" s="106">
        <f t="shared" ref="D17:I17" si="5">D9+D10+D11+D14+D15+D16</f>
        <v>24217016</v>
      </c>
      <c r="E17" s="231">
        <f t="shared" si="5"/>
        <v>99.999999999999986</v>
      </c>
      <c r="F17" s="106">
        <f t="shared" si="5"/>
        <v>24396438</v>
      </c>
      <c r="G17" s="231">
        <f t="shared" si="5"/>
        <v>100</v>
      </c>
      <c r="H17" s="106">
        <f t="shared" si="5"/>
        <v>25003159</v>
      </c>
      <c r="I17" s="231">
        <f t="shared" si="5"/>
        <v>99.999999999999986</v>
      </c>
      <c r="J17" s="223">
        <f>F17/D17*100</f>
        <v>100.74089227178114</v>
      </c>
      <c r="K17" s="227">
        <f>H17/F17*100</f>
        <v>102.48692452562132</v>
      </c>
      <c r="M17" s="59"/>
      <c r="N17" s="128"/>
      <c r="O17" s="59"/>
      <c r="P17" s="739"/>
      <c r="Q17" s="59"/>
      <c r="R17" s="739"/>
      <c r="S17" s="739"/>
      <c r="T17" s="739"/>
      <c r="U17" s="739"/>
      <c r="V17" s="739"/>
      <c r="W17" s="739"/>
      <c r="X17" s="739"/>
      <c r="Y17" s="739"/>
      <c r="Z17" s="739"/>
      <c r="AA17" s="739"/>
      <c r="AB17" s="739"/>
    </row>
    <row r="18" spans="2:28" ht="16.5" thickBot="1" x14ac:dyDescent="0.3">
      <c r="B18" s="228"/>
      <c r="C18" s="1138" t="s">
        <v>238</v>
      </c>
      <c r="D18" s="1138"/>
      <c r="E18" s="232"/>
      <c r="F18" s="229"/>
      <c r="G18" s="232"/>
      <c r="H18" s="233"/>
      <c r="I18" s="234"/>
      <c r="J18" s="234"/>
      <c r="K18" s="235"/>
      <c r="M18" s="59"/>
      <c r="N18" s="128"/>
      <c r="O18" s="739"/>
      <c r="P18" s="739"/>
      <c r="Q18" s="739"/>
      <c r="R18" s="739"/>
      <c r="S18" s="739"/>
      <c r="T18" s="739"/>
      <c r="U18" s="739"/>
      <c r="V18" s="739"/>
      <c r="W18" s="739"/>
      <c r="X18" s="739"/>
      <c r="Y18" s="739"/>
      <c r="Z18" s="739"/>
      <c r="AA18" s="739"/>
      <c r="AB18" s="739"/>
    </row>
    <row r="19" spans="2:28" ht="15.75" x14ac:dyDescent="0.25">
      <c r="B19" s="236" t="s">
        <v>75</v>
      </c>
      <c r="C19" s="998" t="s">
        <v>239</v>
      </c>
      <c r="D19" s="233">
        <v>19414294</v>
      </c>
      <c r="E19" s="237">
        <f>D19/D$25*100</f>
        <v>80.167986014461903</v>
      </c>
      <c r="F19" s="233">
        <v>19660862</v>
      </c>
      <c r="G19" s="237">
        <f>F19/F$25*100</f>
        <v>80.589067961478648</v>
      </c>
      <c r="H19" s="233">
        <v>20192081</v>
      </c>
      <c r="I19" s="237">
        <f>H19/H$25*100</f>
        <v>80.758119404032101</v>
      </c>
      <c r="J19" s="238">
        <f>F19/D19*100</f>
        <v>101.27003330638755</v>
      </c>
      <c r="K19" s="235">
        <f>H19/F19*100</f>
        <v>102.70191103523334</v>
      </c>
      <c r="M19" s="59"/>
      <c r="N19" s="128"/>
      <c r="O19" s="59"/>
      <c r="P19" s="739"/>
      <c r="Q19" s="59"/>
      <c r="R19" s="739"/>
      <c r="S19" s="739"/>
      <c r="T19" s="739"/>
      <c r="U19" s="739"/>
      <c r="V19" s="739"/>
      <c r="W19" s="739"/>
      <c r="X19" s="739"/>
      <c r="Y19" s="739"/>
      <c r="Z19" s="739"/>
      <c r="AA19" s="739"/>
      <c r="AB19" s="739"/>
    </row>
    <row r="20" spans="2:28" ht="15.75" x14ac:dyDescent="0.25">
      <c r="B20" s="344" t="s">
        <v>76</v>
      </c>
      <c r="C20" s="998" t="s">
        <v>240</v>
      </c>
      <c r="D20" s="340">
        <v>0</v>
      </c>
      <c r="E20" s="341">
        <f t="shared" ref="E20:E24" si="6">D20/D$25*100</f>
        <v>0</v>
      </c>
      <c r="F20" s="340">
        <v>0</v>
      </c>
      <c r="G20" s="341">
        <f t="shared" ref="G20:G24" si="7">F20/F$25*100</f>
        <v>0</v>
      </c>
      <c r="H20" s="365">
        <v>0</v>
      </c>
      <c r="I20" s="341">
        <f t="shared" ref="I20:I24" si="8">H20/H$25*100</f>
        <v>0</v>
      </c>
      <c r="J20" s="342" t="s">
        <v>25</v>
      </c>
      <c r="K20" s="345" t="s">
        <v>25</v>
      </c>
      <c r="M20" s="59"/>
      <c r="N20" s="128"/>
      <c r="O20" s="739"/>
      <c r="P20" s="739"/>
      <c r="Q20" s="739"/>
      <c r="R20" s="739"/>
      <c r="S20" s="739"/>
      <c r="T20" s="739"/>
      <c r="U20" s="739"/>
      <c r="V20" s="739"/>
      <c r="W20" s="739"/>
      <c r="X20" s="739"/>
      <c r="Y20" s="739"/>
      <c r="Z20" s="739"/>
      <c r="AA20" s="739"/>
      <c r="AB20" s="739"/>
    </row>
    <row r="21" spans="2:28" ht="15.75" x14ac:dyDescent="0.25">
      <c r="B21" s="344" t="s">
        <v>77</v>
      </c>
      <c r="C21" s="998" t="s">
        <v>241</v>
      </c>
      <c r="D21" s="340">
        <v>856626</v>
      </c>
      <c r="E21" s="341">
        <f t="shared" si="6"/>
        <v>3.537289647907075</v>
      </c>
      <c r="F21" s="340">
        <v>811878</v>
      </c>
      <c r="G21" s="341">
        <f t="shared" si="7"/>
        <v>3.3278546646850664</v>
      </c>
      <c r="H21" s="340">
        <v>782591</v>
      </c>
      <c r="I21" s="341">
        <f t="shared" si="8"/>
        <v>3.1299684971806965</v>
      </c>
      <c r="J21" s="342">
        <f t="shared" ref="J21:J24" si="9">F21/D21*100</f>
        <v>94.776250078797517</v>
      </c>
      <c r="K21" s="345">
        <f>H21/F21*100</f>
        <v>96.392684615176165</v>
      </c>
      <c r="M21" s="59"/>
      <c r="N21" s="128"/>
      <c r="O21" s="59"/>
      <c r="P21" s="739"/>
      <c r="Q21" s="59"/>
      <c r="R21" s="739"/>
      <c r="S21" s="739"/>
      <c r="T21" s="739"/>
      <c r="U21" s="739"/>
      <c r="V21" s="739"/>
      <c r="W21" s="739"/>
      <c r="X21" s="739"/>
      <c r="Y21" s="739"/>
      <c r="Z21" s="739"/>
      <c r="AA21" s="739"/>
      <c r="AB21" s="739"/>
    </row>
    <row r="22" spans="2:28" ht="16.5" thickBot="1" x14ac:dyDescent="0.3">
      <c r="B22" s="346" t="s">
        <v>78</v>
      </c>
      <c r="C22" s="998" t="s">
        <v>242</v>
      </c>
      <c r="D22" s="347">
        <v>808938</v>
      </c>
      <c r="E22" s="348">
        <f t="shared" si="6"/>
        <v>3.3403702586644033</v>
      </c>
      <c r="F22" s="347">
        <v>857616</v>
      </c>
      <c r="G22" s="348">
        <f t="shared" si="7"/>
        <v>3.5153328530992929</v>
      </c>
      <c r="H22" s="347">
        <v>819743</v>
      </c>
      <c r="I22" s="348">
        <f t="shared" si="8"/>
        <v>3.278557721446318</v>
      </c>
      <c r="J22" s="349">
        <f t="shared" si="9"/>
        <v>106.0175192660006</v>
      </c>
      <c r="K22" s="350">
        <f t="shared" ref="K22:K24" si="10">H22/F22*100</f>
        <v>95.5839210089364</v>
      </c>
      <c r="M22" s="59"/>
      <c r="N22" s="128"/>
      <c r="O22" s="59"/>
      <c r="P22" s="739"/>
      <c r="Q22" s="59"/>
      <c r="R22" s="739"/>
      <c r="S22" s="739"/>
      <c r="T22" s="739"/>
      <c r="U22" s="739"/>
      <c r="V22" s="739"/>
      <c r="W22" s="739"/>
      <c r="X22" s="739"/>
      <c r="Y22" s="739"/>
      <c r="Z22" s="739"/>
      <c r="AA22" s="739"/>
      <c r="AB22" s="739"/>
    </row>
    <row r="23" spans="2:28" ht="16.5" thickBot="1" x14ac:dyDescent="0.3">
      <c r="B23" s="1121" t="s">
        <v>243</v>
      </c>
      <c r="C23" s="1122"/>
      <c r="D23" s="340"/>
      <c r="E23" s="341"/>
      <c r="F23" s="340"/>
      <c r="G23" s="341"/>
      <c r="H23" s="340"/>
      <c r="I23" s="341"/>
      <c r="J23" s="342"/>
      <c r="K23" s="345"/>
      <c r="M23" s="59"/>
      <c r="N23" s="128"/>
      <c r="O23" s="739"/>
      <c r="P23" s="739"/>
      <c r="Q23" s="739"/>
      <c r="R23" s="739"/>
      <c r="S23" s="739"/>
      <c r="T23" s="739"/>
      <c r="U23" s="739"/>
      <c r="V23" s="739"/>
      <c r="W23" s="739"/>
      <c r="X23" s="739"/>
      <c r="Y23" s="739"/>
      <c r="Z23" s="739"/>
      <c r="AA23" s="739"/>
      <c r="AB23" s="739"/>
    </row>
    <row r="24" spans="2:28" ht="16.5" thickBot="1" x14ac:dyDescent="0.3">
      <c r="B24" s="366" t="s">
        <v>79</v>
      </c>
      <c r="C24" s="367" t="s">
        <v>244</v>
      </c>
      <c r="D24" s="368">
        <v>3137158</v>
      </c>
      <c r="E24" s="369">
        <f t="shared" si="6"/>
        <v>12.954354078966624</v>
      </c>
      <c r="F24" s="368">
        <v>3066082</v>
      </c>
      <c r="G24" s="369">
        <f t="shared" si="7"/>
        <v>12.567744520737003</v>
      </c>
      <c r="H24" s="368">
        <v>3208744</v>
      </c>
      <c r="I24" s="369">
        <f t="shared" si="8"/>
        <v>12.83335437734088</v>
      </c>
      <c r="J24" s="370">
        <f t="shared" si="9"/>
        <v>97.734382520740098</v>
      </c>
      <c r="K24" s="371">
        <f t="shared" si="10"/>
        <v>104.65290882631319</v>
      </c>
      <c r="M24" s="59"/>
      <c r="N24" s="128"/>
      <c r="O24" s="59"/>
      <c r="P24" s="739"/>
      <c r="Q24" s="59"/>
      <c r="R24" s="739"/>
      <c r="S24" s="739"/>
      <c r="T24" s="739"/>
      <c r="U24" s="739"/>
      <c r="V24" s="739"/>
      <c r="W24" s="739"/>
      <c r="X24" s="739"/>
      <c r="Y24" s="739"/>
      <c r="Z24" s="739"/>
      <c r="AA24" s="739"/>
      <c r="AB24" s="739"/>
    </row>
    <row r="25" spans="2:28" ht="15" customHeight="1" x14ac:dyDescent="0.25">
      <c r="B25" s="1140" t="s">
        <v>245</v>
      </c>
      <c r="C25" s="1123"/>
      <c r="D25" s="1130">
        <f t="shared" ref="D25:I25" si="11">SUM(D19:D24)</f>
        <v>24217016</v>
      </c>
      <c r="E25" s="1133">
        <f t="shared" si="11"/>
        <v>100</v>
      </c>
      <c r="F25" s="1130">
        <f t="shared" si="11"/>
        <v>24396438</v>
      </c>
      <c r="G25" s="1132">
        <f t="shared" si="11"/>
        <v>100.00000000000001</v>
      </c>
      <c r="H25" s="1130">
        <f t="shared" si="11"/>
        <v>25003159</v>
      </c>
      <c r="I25" s="1132">
        <f t="shared" si="11"/>
        <v>100</v>
      </c>
      <c r="J25" s="1133">
        <f>F25/D25*100</f>
        <v>100.74089227178114</v>
      </c>
      <c r="K25" s="1135">
        <f>H25/F25*100</f>
        <v>102.48692452562132</v>
      </c>
      <c r="M25" s="59"/>
      <c r="N25" s="128"/>
      <c r="O25" s="59"/>
      <c r="P25" s="739"/>
      <c r="Q25" s="59"/>
      <c r="R25" s="739"/>
      <c r="S25" s="739"/>
      <c r="T25" s="739"/>
      <c r="U25" s="739"/>
      <c r="V25" s="739"/>
      <c r="W25" s="739"/>
      <c r="X25" s="739"/>
      <c r="Y25" s="739"/>
      <c r="Z25" s="739"/>
      <c r="AA25" s="739"/>
      <c r="AB25" s="739"/>
    </row>
    <row r="26" spans="2:28" ht="15.75" customHeight="1" thickBot="1" x14ac:dyDescent="0.3">
      <c r="B26" s="1141" t="s">
        <v>246</v>
      </c>
      <c r="C26" s="1124"/>
      <c r="D26" s="1131"/>
      <c r="E26" s="1134"/>
      <c r="F26" s="1131"/>
      <c r="G26" s="1124"/>
      <c r="H26" s="1131"/>
      <c r="I26" s="1124"/>
      <c r="J26" s="1134"/>
      <c r="K26" s="1136"/>
      <c r="M26" s="59"/>
      <c r="N26" s="128"/>
    </row>
    <row r="27" spans="2:28" x14ac:dyDescent="0.25">
      <c r="N27" s="128"/>
    </row>
    <row r="28" spans="2:28" x14ac:dyDescent="0.25">
      <c r="B28" s="1139" t="s">
        <v>247</v>
      </c>
      <c r="C28" s="1139"/>
      <c r="D28" s="1139"/>
      <c r="E28" s="1139"/>
      <c r="F28" s="1139"/>
      <c r="G28" s="1139"/>
      <c r="H28" s="1139"/>
      <c r="I28" s="1139"/>
      <c r="J28" s="1139"/>
      <c r="K28" s="1139"/>
    </row>
    <row r="29" spans="2:28" x14ac:dyDescent="0.25">
      <c r="B29" s="919" t="s">
        <v>248</v>
      </c>
      <c r="C29" s="919"/>
      <c r="D29" s="919"/>
      <c r="E29" s="919"/>
      <c r="F29" s="921"/>
      <c r="G29" s="922"/>
      <c r="H29" s="921"/>
      <c r="I29" s="919"/>
      <c r="J29" s="919"/>
      <c r="K29" s="919"/>
    </row>
    <row r="30" spans="2:28" x14ac:dyDescent="0.25">
      <c r="B30" s="919"/>
      <c r="C30" s="919"/>
      <c r="D30" s="919"/>
      <c r="E30" s="919"/>
      <c r="F30" s="919"/>
      <c r="G30" s="919"/>
      <c r="H30" s="919"/>
      <c r="I30" s="919"/>
      <c r="J30" s="919"/>
      <c r="K30" s="919"/>
    </row>
  </sheetData>
  <mergeCells count="22">
    <mergeCell ref="B28:K28"/>
    <mergeCell ref="F5:G5"/>
    <mergeCell ref="B17:C17"/>
    <mergeCell ref="B23:C23"/>
    <mergeCell ref="B25:C25"/>
    <mergeCell ref="B26:C26"/>
    <mergeCell ref="H5:I5"/>
    <mergeCell ref="J5:K5"/>
    <mergeCell ref="B5:B6"/>
    <mergeCell ref="B4:K4"/>
    <mergeCell ref="H25:H26"/>
    <mergeCell ref="I25:I26"/>
    <mergeCell ref="J25:J26"/>
    <mergeCell ref="K25:K26"/>
    <mergeCell ref="C8:D8"/>
    <mergeCell ref="C18:D18"/>
    <mergeCell ref="D25:D26"/>
    <mergeCell ref="E25:E26"/>
    <mergeCell ref="F25:F26"/>
    <mergeCell ref="G25:G26"/>
    <mergeCell ref="C5:C6"/>
    <mergeCell ref="D5:E5"/>
  </mergeCells>
  <pageMargins left="0.7" right="0.7" top="0.75" bottom="0.75" header="0.3" footer="0.3"/>
  <pageSetup orientation="portrait" r:id="rId1"/>
  <ignoredErrors>
    <ignoredError sqref="D18:I18" numberStoredAsText="1"/>
    <ignoredError sqref="F14:H14 E1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4</vt:i4>
      </vt:variant>
    </vt:vector>
  </HeadingPairs>
  <TitlesOfParts>
    <vt:vector size="67" baseType="lpstr">
      <vt:lpstr>List of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Tabela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12'!_ftn1</vt:lpstr>
      <vt:lpstr>'Table 33'!_ftn3</vt:lpstr>
      <vt:lpstr>'Table 12'!_ftnref1</vt:lpstr>
      <vt:lpstr>'Table 7'!_Hlk24466834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2021-10-29T06:53:53Z</dcterms:modified>
</cp:coreProperties>
</file>